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na.cao\Desktop\informe 30-06-19 solventis\PUBLICADO\"/>
    </mc:Choice>
  </mc:AlternateContent>
  <bookViews>
    <workbookView xWindow="0" yWindow="0" windowWidth="28800" windowHeight="11835"/>
  </bookViews>
  <sheets>
    <sheet name="balance" sheetId="1" r:id="rId1"/>
    <sheet name="p&amp;l" sheetId="2" r:id="rId2"/>
    <sheet name="SORIE" sheetId="3" r:id="rId3"/>
    <sheet name="total patrimonio" sheetId="4" r:id="rId4"/>
    <sheet name="EFE" sheetId="5" r:id="rId5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5" l="1"/>
  <c r="E57" i="5"/>
  <c r="E55" i="5"/>
  <c r="D55" i="5"/>
  <c r="E53" i="5"/>
  <c r="E52" i="5" s="1"/>
  <c r="D53" i="5"/>
  <c r="D52" i="5" s="1"/>
  <c r="E49" i="5"/>
  <c r="E48" i="5" s="1"/>
  <c r="D49" i="5"/>
  <c r="D48" i="5" s="1"/>
  <c r="E45" i="5"/>
  <c r="D45" i="5"/>
  <c r="E41" i="5"/>
  <c r="D41" i="5"/>
  <c r="E40" i="5"/>
  <c r="D40" i="5"/>
  <c r="E35" i="5"/>
  <c r="D35" i="5"/>
  <c r="E32" i="5"/>
  <c r="E28" i="5"/>
  <c r="D28" i="5"/>
  <c r="E19" i="5"/>
  <c r="E17" i="5" s="1"/>
  <c r="D19" i="5"/>
  <c r="D17" i="5" s="1"/>
  <c r="G37" i="4"/>
  <c r="F37" i="4"/>
  <c r="K36" i="4"/>
  <c r="J35" i="4"/>
  <c r="I35" i="4"/>
  <c r="H35" i="4"/>
  <c r="G35" i="4"/>
  <c r="F35" i="4"/>
  <c r="E35" i="4"/>
  <c r="D35" i="4"/>
  <c r="C35" i="4"/>
  <c r="K35" i="4" s="1"/>
  <c r="K34" i="4"/>
  <c r="H33" i="4"/>
  <c r="H32" i="4" s="1"/>
  <c r="H37" i="4" s="1"/>
  <c r="G33" i="4"/>
  <c r="J32" i="4"/>
  <c r="I32" i="4"/>
  <c r="G32" i="4"/>
  <c r="F32" i="4"/>
  <c r="E32" i="4"/>
  <c r="E37" i="4" s="1"/>
  <c r="D32" i="4"/>
  <c r="C32" i="4"/>
  <c r="K32" i="4" s="1"/>
  <c r="K31" i="4"/>
  <c r="I37" i="4"/>
  <c r="J27" i="4"/>
  <c r="I27" i="4"/>
  <c r="E26" i="4"/>
  <c r="K26" i="4" s="1"/>
  <c r="J25" i="4"/>
  <c r="I25" i="4"/>
  <c r="H25" i="4"/>
  <c r="G25" i="4"/>
  <c r="F25" i="4"/>
  <c r="D25" i="4"/>
  <c r="C25" i="4"/>
  <c r="K24" i="4"/>
  <c r="K23" i="4"/>
  <c r="I22" i="4"/>
  <c r="H22" i="4"/>
  <c r="H27" i="4" s="1"/>
  <c r="G22" i="4"/>
  <c r="G27" i="4" s="1"/>
  <c r="F22" i="4"/>
  <c r="F27" i="4" s="1"/>
  <c r="E22" i="4"/>
  <c r="D22" i="4"/>
  <c r="D27" i="4" s="1"/>
  <c r="D29" i="4" s="1"/>
  <c r="D37" i="4" s="1"/>
  <c r="C22" i="4"/>
  <c r="C27" i="4" s="1"/>
  <c r="C29" i="4" s="1"/>
  <c r="K21" i="4"/>
  <c r="K19" i="4"/>
  <c r="D24" i="3"/>
  <c r="D28" i="3" s="1"/>
  <c r="C24" i="3"/>
  <c r="C28" i="3"/>
  <c r="F45" i="2"/>
  <c r="E45" i="2"/>
  <c r="F43" i="2"/>
  <c r="E43" i="2"/>
  <c r="F42" i="2"/>
  <c r="F49" i="2" s="1"/>
  <c r="E42" i="2"/>
  <c r="E49" i="2" s="1"/>
  <c r="F36" i="2"/>
  <c r="F33" i="2"/>
  <c r="F31" i="2" s="1"/>
  <c r="E33" i="2"/>
  <c r="E31" i="2"/>
  <c r="F28" i="2"/>
  <c r="E28" i="2"/>
  <c r="F26" i="2"/>
  <c r="E26" i="2"/>
  <c r="E40" i="2" s="1"/>
  <c r="E51" i="2" s="1"/>
  <c r="E53" i="2" s="1"/>
  <c r="E58" i="2" s="1"/>
  <c r="F23" i="2"/>
  <c r="E23" i="2"/>
  <c r="E22" i="2"/>
  <c r="E21" i="2"/>
  <c r="E20" i="2" s="1"/>
  <c r="F20" i="2"/>
  <c r="E48" i="1"/>
  <c r="D48" i="1"/>
  <c r="H46" i="1"/>
  <c r="H42" i="1" s="1"/>
  <c r="E45" i="1"/>
  <c r="D45" i="1"/>
  <c r="E43" i="1"/>
  <c r="D43" i="1"/>
  <c r="I42" i="1"/>
  <c r="H41" i="1"/>
  <c r="I38" i="1"/>
  <c r="H38" i="1"/>
  <c r="E37" i="1"/>
  <c r="D37" i="1"/>
  <c r="I36" i="1"/>
  <c r="I50" i="1" s="1"/>
  <c r="E35" i="1"/>
  <c r="D35" i="1"/>
  <c r="D34" i="1" s="1"/>
  <c r="D50" i="1" s="1"/>
  <c r="E34" i="1"/>
  <c r="I32" i="1"/>
  <c r="H32" i="1"/>
  <c r="E28" i="1"/>
  <c r="D28" i="1"/>
  <c r="I25" i="1"/>
  <c r="H25" i="1"/>
  <c r="H14" i="1" s="1"/>
  <c r="E25" i="1"/>
  <c r="D25" i="1"/>
  <c r="E22" i="1"/>
  <c r="D22" i="1"/>
  <c r="I18" i="1"/>
  <c r="H18" i="1"/>
  <c r="E18" i="1"/>
  <c r="D18" i="1"/>
  <c r="I15" i="1"/>
  <c r="H15" i="1"/>
  <c r="E15" i="1"/>
  <c r="E14" i="1" s="1"/>
  <c r="D15" i="1"/>
  <c r="I14" i="1"/>
  <c r="D14" i="1"/>
  <c r="D60" i="5" l="1"/>
  <c r="E60" i="5"/>
  <c r="K25" i="4"/>
  <c r="K27" i="4"/>
  <c r="C37" i="4"/>
  <c r="K29" i="4"/>
  <c r="K37" i="4" s="1"/>
  <c r="K22" i="4"/>
  <c r="J37" i="4"/>
  <c r="E25" i="4"/>
  <c r="E27" i="4" s="1"/>
  <c r="K33" i="4"/>
  <c r="F40" i="2"/>
  <c r="F51" i="2" s="1"/>
  <c r="F53" i="2" s="1"/>
  <c r="F58" i="2" s="1"/>
  <c r="E50" i="1"/>
  <c r="H36" i="1"/>
  <c r="H50" i="1" s="1"/>
</calcChain>
</file>

<file path=xl/sharedStrings.xml><?xml version="1.0" encoding="utf-8"?>
<sst xmlns="http://schemas.openxmlformats.org/spreadsheetml/2006/main" count="271" uniqueCount="208">
  <si>
    <t>ALTIA CONSULTORES, S.A. Y SOCIEDADES DEPENDIENTES</t>
  </si>
  <si>
    <t>BALANCES CONSOLIDADOS AL 30 DE JUNIO DE 2019 Y AL 31 DE DICIEMBRE DE 2018 (NOTAS 1 A 3)</t>
  </si>
  <si>
    <t>(Euros)</t>
  </si>
  <si>
    <t>ACTIVO</t>
  </si>
  <si>
    <t>30.06.19</t>
  </si>
  <si>
    <t>31.12.18</t>
  </si>
  <si>
    <t>PATRIMONIO NETO Y PASIVO</t>
  </si>
  <si>
    <t>ACTIVO NO CORRIENTE:</t>
  </si>
  <si>
    <t>PATRIMONIO NETO:</t>
  </si>
  <si>
    <t>Inmovilizado intangible-</t>
  </si>
  <si>
    <t>Nota 4</t>
  </si>
  <si>
    <t>FONDOS PROPIOS-</t>
  </si>
  <si>
    <t>Nota 9</t>
  </si>
  <si>
    <t>Fondo de comercio de consolidación</t>
  </si>
  <si>
    <t>Capital escriturado</t>
  </si>
  <si>
    <t>Aplicaciones informáticas</t>
  </si>
  <si>
    <t>Prima de emisión</t>
  </si>
  <si>
    <t>Inmovilizado material-</t>
  </si>
  <si>
    <t>Nota 5</t>
  </si>
  <si>
    <t>Reservas-</t>
  </si>
  <si>
    <t>Terrenos y construcciones</t>
  </si>
  <si>
    <t>Reservas legal y estatutarias</t>
  </si>
  <si>
    <t>Instalaciones técnicas y otro inmovilizado material</t>
  </si>
  <si>
    <t>Otras reservas</t>
  </si>
  <si>
    <t>Inmovilizado en curso y anticipos</t>
  </si>
  <si>
    <t>Reservas de capitalización</t>
  </si>
  <si>
    <t>Inversiones inmobiliarias-</t>
  </si>
  <si>
    <t>Nota 6</t>
  </si>
  <si>
    <t>(Acciones y participaciones en patrimonio propias)</t>
  </si>
  <si>
    <t>Terrenos</t>
  </si>
  <si>
    <t>Resultado del ejercicio atribuible a la Sociedad Dominante</t>
  </si>
  <si>
    <t>Construcciones</t>
  </si>
  <si>
    <t>(Dividendo a cuenta)</t>
  </si>
  <si>
    <t>Inversiones en empresas del Grupo y multigrupo a largo plazo-</t>
  </si>
  <si>
    <t>Nota 7</t>
  </si>
  <si>
    <r>
      <rPr>
        <b/>
        <sz val="9"/>
        <rFont val="Trebuchet MS"/>
        <family val="2"/>
      </rPr>
      <t>Ajustes por cambios de valor</t>
    </r>
    <r>
      <rPr>
        <b/>
        <i/>
        <sz val="9"/>
        <rFont val="Trebuchet MS"/>
        <family val="2"/>
      </rPr>
      <t>-</t>
    </r>
  </si>
  <si>
    <t>Instrumentos de patrimonio</t>
  </si>
  <si>
    <t>Activos financieros disponibles para la venta</t>
  </si>
  <si>
    <t>Créditos a empresas</t>
  </si>
  <si>
    <t>Nota 14</t>
  </si>
  <si>
    <t>Diferencias de conversión</t>
  </si>
  <si>
    <t>Inversiones financieras a largo plazo-</t>
  </si>
  <si>
    <t>Socios externos</t>
  </si>
  <si>
    <t>Otros activos financieros</t>
  </si>
  <si>
    <t>Activos por impuesto diferido</t>
  </si>
  <si>
    <t>Nota 11</t>
  </si>
  <si>
    <t>PASIVO NO CORRIENTE:</t>
  </si>
  <si>
    <t>Pasivos por impuesto diferido</t>
  </si>
  <si>
    <t>ACTIVO CORRIENTE:</t>
  </si>
  <si>
    <t>Existencias-</t>
  </si>
  <si>
    <t>Comerciales</t>
  </si>
  <si>
    <t>PASIVO CORRIENTE:</t>
  </si>
  <si>
    <t>Deudores comerciales y otras cuentas a cobrar-</t>
  </si>
  <si>
    <t>Provisiones a corto plazo</t>
  </si>
  <si>
    <t>Nota 10</t>
  </si>
  <si>
    <t>Clientes por ventas y prestaciones de servicios</t>
  </si>
  <si>
    <t>Nota 8</t>
  </si>
  <si>
    <t>Deudas a corto plazo-</t>
  </si>
  <si>
    <t>Clientes, empresas del grupo y asociadas</t>
  </si>
  <si>
    <t>Deudas con entidades de crédito</t>
  </si>
  <si>
    <t>Deudores varios</t>
  </si>
  <si>
    <t>Otros pasivos financieros</t>
  </si>
  <si>
    <t>Personal</t>
  </si>
  <si>
    <t>Deudas con empresas del Grupo a corto plazo</t>
  </si>
  <si>
    <t>Otros créditos con las Administraciones Públicas</t>
  </si>
  <si>
    <t>Acreedores comerciales y otras cuentas a pagar-</t>
  </si>
  <si>
    <t>Inversiones en empresas asociadas a corto plazo-</t>
  </si>
  <si>
    <t>Notas 7 y 14</t>
  </si>
  <si>
    <t>Proveedores</t>
  </si>
  <si>
    <t>Créditos a empresas del grupo y asociadas a corto plazo</t>
  </si>
  <si>
    <t>Proveedores, empresas del grupo y asociadas</t>
  </si>
  <si>
    <t>Inversiones financieras a corto plazo-</t>
  </si>
  <si>
    <t>Acreedores varios</t>
  </si>
  <si>
    <t>Personal (remuneraciones pendientes de pago)</t>
  </si>
  <si>
    <t>Periodificaciones a corto plazo</t>
  </si>
  <si>
    <t>Pasivos por impuesto corriente</t>
  </si>
  <si>
    <t>-</t>
  </si>
  <si>
    <t>Efectivo y otros activos líquidos equivalentes-</t>
  </si>
  <si>
    <t>Otras deudas con las Administraciones Públicas</t>
  </si>
  <si>
    <t>Tesorería</t>
  </si>
  <si>
    <t>TOTAL ACTIVO</t>
  </si>
  <si>
    <t>TOTAL PATRIMONIO NETO Y PASIVO</t>
  </si>
  <si>
    <t>Las Notas Explicativas adjuntas forman parte integrante del balance consolidado al 30 de junio de 2019.</t>
  </si>
  <si>
    <t>CUENTAS DE PÉRDIDAS Y GANANCIAS CONSOLIDADAS CORRESPONDIENTES A LOS PERIODOS DE 6 MESES</t>
  </si>
  <si>
    <t>TERMINADOS EL 30 DE JUNIO DE 2019 Y DE 2018 (NOTAS 1 A 3)</t>
  </si>
  <si>
    <t>Periodo de</t>
  </si>
  <si>
    <t xml:space="preserve">6 meses </t>
  </si>
  <si>
    <t>finalizado</t>
  </si>
  <si>
    <t>30.06.18</t>
  </si>
  <si>
    <t>OPERACIONES CONTINUADAS:</t>
  </si>
  <si>
    <t>Importe neto de la cifra de negocios-</t>
  </si>
  <si>
    <t>Nota 12</t>
  </si>
  <si>
    <t>Ventas</t>
  </si>
  <si>
    <t>Prestación de servicios</t>
  </si>
  <si>
    <t>Aprovisionamientos-</t>
  </si>
  <si>
    <t>Consumo de materias primas y otras materias consumibles</t>
  </si>
  <si>
    <t>Trabajos realizados por otras empresas</t>
  </si>
  <si>
    <t>Otros ingresos de explotación-</t>
  </si>
  <si>
    <t>Ingresos accesorios y otros de gestión corriente</t>
  </si>
  <si>
    <t>Gastos de personal-</t>
  </si>
  <si>
    <t>Sueldos, salarios y asimilados</t>
  </si>
  <si>
    <t>Cargas sociales</t>
  </si>
  <si>
    <t>Otros gastos de explotación-</t>
  </si>
  <si>
    <t>Servicios exteriores</t>
  </si>
  <si>
    <t>Tributos</t>
  </si>
  <si>
    <t>Pérdidas, deterioro y variación de provisiones por operaciones comerciales</t>
  </si>
  <si>
    <t>Otros gastos de gestión corriente</t>
  </si>
  <si>
    <t>Amortización del inmovilizado</t>
  </si>
  <si>
    <t>Notas 4, 5 y 6</t>
  </si>
  <si>
    <t>Deterioro y resultados por enajenaciones de inmovilizado</t>
  </si>
  <si>
    <t xml:space="preserve">Notas 5 </t>
  </si>
  <si>
    <t>Otros resultados</t>
  </si>
  <si>
    <t>RESULTADO DE EXPLOTACIÓN</t>
  </si>
  <si>
    <t>Ingresos financieros-</t>
  </si>
  <si>
    <t>De valores negociables y otros instrumentos financieros-</t>
  </si>
  <si>
    <t>De grupo</t>
  </si>
  <si>
    <t>Gastos financieros-</t>
  </si>
  <si>
    <t>Por deudas con terceros</t>
  </si>
  <si>
    <t>Diferencias de cambio</t>
  </si>
  <si>
    <t>RESULTADO FINANCIERO</t>
  </si>
  <si>
    <t>RESULTADO ANTES DE IMPUESTOS</t>
  </si>
  <si>
    <t>Impuesto sobre beneficios</t>
  </si>
  <si>
    <t>RESULTADO DEL EJERCICIO PROCEDENTE DE OPERACIONES CONTINUADAS</t>
  </si>
  <si>
    <t>OPERACIONES INTERRUMPIDAS:</t>
  </si>
  <si>
    <t>Resultado del ejercicio procedente de operaciones interrumpidas, neto de impuestos</t>
  </si>
  <si>
    <t>RESULTADO CONSOLIDADO DEL EJERCICIO</t>
  </si>
  <si>
    <t>Resultado atribuido a la sociedad dominante</t>
  </si>
  <si>
    <t>Resultado atribuido a socios externos</t>
  </si>
  <si>
    <t>Las Notas Explicativas adjuntas forman parte integrante de la cuenta de pérdidas y ganancias consolidada correspondiente al periodo de seis meses terminado el 30 de junio de 2019.</t>
  </si>
  <si>
    <t xml:space="preserve">ESTADOS DE CAMBIOS EN EL PATRIMONIO NETO CONSOLIDADO CORRESPONDIENTES A LOS PERIODOS </t>
  </si>
  <si>
    <t>DE SEIS MESES TERMINADOS EL 30 DE JUNIO DE 2019 Y DE 2018 (NOTAS 1 A 3)</t>
  </si>
  <si>
    <t>A) ESTADOS DE INGRESOS Y GASTOS RECONOCIDOS CONSOLIDADOS</t>
  </si>
  <si>
    <t>RESULTADO DE LA CUENTA DE PÉRDIDAS Y GANANCIAS CONSOLIDADA (I)</t>
  </si>
  <si>
    <t>Por valoración de instrumentos financieros (Nota 7)</t>
  </si>
  <si>
    <t>Efecto impositivo (Nota 11)</t>
  </si>
  <si>
    <t>TOTAL INGRESOS Y GASTOS IMPUTADOS DIRECTAMENTE EN EL PATRIMONIO NETO CONSOLIDADO (II)</t>
  </si>
  <si>
    <t>TOTAL TRANSFERENCIAS A LA CUENTA DE PÉRDIDAS Y GANANCIAS CONSOLIDADA (III)</t>
  </si>
  <si>
    <t>TOTAL INGRESOS Y GASTOS RECONOCIDOS (I+II+III)</t>
  </si>
  <si>
    <t>Las Notas Explicativas adjuntas forman parte integrante del estado de ingresos y gastos reconocidos consolidados correspondiente al periodo de seis meses terminado el 30 de junio de 2019.</t>
  </si>
  <si>
    <t>B) ESTADOS TOTALES DE CAMBIOS EN EL PATRIMONIO NETO CONSOLIDADOS</t>
  </si>
  <si>
    <t>Capital</t>
  </si>
  <si>
    <t>Prima de Emisión</t>
  </si>
  <si>
    <t xml:space="preserve">Reservas </t>
  </si>
  <si>
    <t>(Acciones y Participaciones en Patrimonio Propias)</t>
  </si>
  <si>
    <t>Resultado del Ejercicio Atribuido a la Sociedad Dominante</t>
  </si>
  <si>
    <t>(Dividendo a Cuenta)</t>
  </si>
  <si>
    <t>Ajustes por Cambios de Valor</t>
  </si>
  <si>
    <t>TOTAL</t>
  </si>
  <si>
    <t>Socios Externos</t>
  </si>
  <si>
    <t>SALDO A 1 DE ENERO DE 2018</t>
  </si>
  <si>
    <t xml:space="preserve">     Total ingresos y gastos reconocidos</t>
  </si>
  <si>
    <t xml:space="preserve">     Operaciones con socios o propietarios-</t>
  </si>
  <si>
    <t xml:space="preserve">     Distribución de dividendos</t>
  </si>
  <si>
    <t xml:space="preserve">     Operaciones con acciones o participaciones propias (netas)</t>
  </si>
  <si>
    <t xml:space="preserve">     Otras variaciones del patrimonio neto-</t>
  </si>
  <si>
    <t xml:space="preserve">     Otras variaciones</t>
  </si>
  <si>
    <t>SALDO A 30 DE JUNIO DE 2018</t>
  </si>
  <si>
    <t>SALDO A 1 DE ENERO DE 2019</t>
  </si>
  <si>
    <t xml:space="preserve">     Distribución de dividendos (Nota 9)</t>
  </si>
  <si>
    <t xml:space="preserve">     Operaciones con acciones o participaciones propias (netas) (Nota 9)</t>
  </si>
  <si>
    <t>SALDO A 30 DE JUNIO DE 2019</t>
  </si>
  <si>
    <t>Las Notas Explicativas adjuntas forman parte integrante del estado total de cambios en el patrimonio neto consolidado correspondiente al periodo de seis meses terminado el 30 de junio de 2019.</t>
  </si>
  <si>
    <t xml:space="preserve">ESTADOS DE FLUJOS DE EFECTIVO CONSOLIDADOS CORRESPONDIENTES A LOS PERIODOS </t>
  </si>
  <si>
    <t>Notas</t>
  </si>
  <si>
    <t>FLUJOS DE EFECTIVO DE LAS ACTIVIDADES DE EXPLOTACIÓN (I):</t>
  </si>
  <si>
    <t>Resultado del ejercicio antes de impuestos:</t>
  </si>
  <si>
    <t>Ajustes al resultado-</t>
  </si>
  <si>
    <t xml:space="preserve">   - Amortización del inmovilizado</t>
  </si>
  <si>
    <t>Notas 4,5 y 6</t>
  </si>
  <si>
    <t xml:space="preserve">   - Correcciones valorativas por deterioro</t>
  </si>
  <si>
    <t xml:space="preserve">   - Variación de provisiones</t>
  </si>
  <si>
    <t xml:space="preserve">   - Resultados por bajas y enajenaciones del inmovilizado</t>
  </si>
  <si>
    <t xml:space="preserve">   - Ingresos financieros</t>
  </si>
  <si>
    <t xml:space="preserve">   - Gastos financieros</t>
  </si>
  <si>
    <t xml:space="preserve">   - Otros ingresos y gastos</t>
  </si>
  <si>
    <t xml:space="preserve">   - Diferencias de cambio</t>
  </si>
  <si>
    <t>Cambios en el capital corriente-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</si>
  <si>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</si>
  <si>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</si>
  <si>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</si>
  <si>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</si>
  <si>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</si>
  <si>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Otros activos y pasivos no corrientes</t>
  </si>
  <si>
    <t>Otros flujos de efectivo de las actividades de explotación-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</si>
  <si>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</si>
  <si>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</si>
  <si>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</si>
  <si>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</si>
  <si>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>Pagos por inversiones-</t>
  </si>
  <si>
    <t xml:space="preserve">   - Inmovilizado intangible</t>
  </si>
  <si>
    <t xml:space="preserve">   - Inmovilizado material</t>
  </si>
  <si>
    <t xml:space="preserve">   - Otros activos financieros</t>
  </si>
  <si>
    <t>Cobros por desinversiones-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</si>
  <si>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</si>
  <si>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</si>
  <si>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</si>
  <si>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</si>
  <si>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</si>
  <si>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</si>
  <si>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 xml:space="preserve">           Otros pasivos financieros</t>
  </si>
  <si>
    <t xml:space="preserve">   b) Devolución y amortización de (-)</t>
  </si>
  <si>
    <t xml:space="preserve">           Deudas con entidades de crédito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</si>
  <si>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</si>
  <si>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</si>
  <si>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</si>
  <si>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</si>
  <si>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</si>
  <si>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Las Notas Explicativas adjuntas forman parte integrante del estado de flujos de efectivo consolidado correspondiente 
al periodo de seis meses finalizado el 30 de junio de 2019.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</si>
</sst>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#_);\(#,###\)"/>
    <numFmt numFmtId="165" formatCode="#,##0\ ;\(#,##0\)\ ;\-\ "/>
    <numFmt numFmtId="166" formatCode="#,##0\ ;\(#,##0\);\-"/>
    <numFmt numFmtId="167" formatCode="_ * #,##0.00_ ;_ * \-#,##0.00_ ;_ * &quot;-&quot;??_ ;_ @_ "/>
    <numFmt numFmtId="168" formatCode="#,###_);\(#,###\);\-"/>
    <numFmt numFmtId="169" formatCode="#,##0.00\ ;\(#,##0.00\);\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sz val="10"/>
      <name val="Times New Roman"/>
      <family val="1"/>
    </font>
    <font>
      <sz val="11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b/>
      <u/>
      <sz val="9"/>
      <name val="Trebuchet MS"/>
      <family val="2"/>
    </font>
    <font>
      <b/>
      <sz val="1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7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56">
    <xf numFmtId="0" fontId="0" fillId="0" borderId="0" xfId="0"/>
    <xf numFmtId="164" fontId="3" fillId="2" borderId="0" xfId="3" applyNumberFormat="1" applyFont="1" applyFill="1"/>
    <xf numFmtId="4" fontId="5" fillId="2" borderId="0" xfId="3" applyNumberFormat="1" applyFont="1" applyFill="1"/>
    <xf numFmtId="164" fontId="5" fillId="2" borderId="0" xfId="3" applyNumberFormat="1" applyFont="1" applyFill="1"/>
    <xf numFmtId="4" fontId="5" fillId="2" borderId="0" xfId="3" applyNumberFormat="1" applyFont="1" applyFill="1" applyAlignment="1">
      <alignment horizontal="center"/>
    </xf>
    <xf numFmtId="3" fontId="5" fillId="2" borderId="0" xfId="3" applyNumberFormat="1" applyFont="1" applyFill="1" applyAlignment="1">
      <alignment horizontal="center"/>
    </xf>
    <xf numFmtId="4" fontId="5" fillId="2" borderId="0" xfId="3" applyNumberFormat="1" applyFont="1" applyFill="1" applyAlignment="1">
      <alignment horizontal="right"/>
    </xf>
    <xf numFmtId="4" fontId="6" fillId="2" borderId="0" xfId="3" applyNumberFormat="1" applyFont="1" applyFill="1" applyAlignment="1">
      <alignment horizontal="center"/>
    </xf>
    <xf numFmtId="165" fontId="6" fillId="2" borderId="0" xfId="3" applyNumberFormat="1" applyFont="1" applyFill="1" applyAlignment="1">
      <alignment horizontal="center"/>
    </xf>
    <xf numFmtId="164" fontId="7" fillId="2" borderId="0" xfId="3" applyNumberFormat="1" applyFont="1" applyFill="1" applyAlignment="1">
      <alignment horizontal="centerContinuous"/>
    </xf>
    <xf numFmtId="4" fontId="10" fillId="2" borderId="0" xfId="3" applyNumberFormat="1" applyFont="1" applyFill="1" applyBorder="1" applyAlignment="1"/>
    <xf numFmtId="4" fontId="10" fillId="2" borderId="0" xfId="3" applyNumberFormat="1" applyFont="1" applyFill="1" applyBorder="1" applyAlignment="1">
      <alignment horizontal="center"/>
    </xf>
    <xf numFmtId="3" fontId="10" fillId="2" borderId="0" xfId="3" applyNumberFormat="1" applyFont="1" applyFill="1" applyBorder="1" applyAlignment="1">
      <alignment horizontal="center"/>
    </xf>
    <xf numFmtId="4" fontId="10" fillId="2" borderId="0" xfId="3" applyNumberFormat="1" applyFont="1" applyFill="1" applyBorder="1" applyAlignment="1">
      <alignment horizontal="right"/>
    </xf>
    <xf numFmtId="0" fontId="0" fillId="2" borderId="0" xfId="0" applyFill="1"/>
    <xf numFmtId="164" fontId="6" fillId="2" borderId="1" xfId="3" applyNumberFormat="1" applyFont="1" applyFill="1" applyBorder="1"/>
    <xf numFmtId="4" fontId="11" fillId="2" borderId="2" xfId="3" applyNumberFormat="1" applyFont="1" applyFill="1" applyBorder="1"/>
    <xf numFmtId="3" fontId="11" fillId="2" borderId="3" xfId="3" applyNumberFormat="1" applyFont="1" applyFill="1" applyBorder="1" applyAlignment="1">
      <alignment horizontal="center"/>
    </xf>
    <xf numFmtId="4" fontId="11" fillId="2" borderId="3" xfId="3" applyNumberFormat="1" applyFont="1" applyFill="1" applyBorder="1" applyAlignment="1">
      <alignment horizontal="right"/>
    </xf>
    <xf numFmtId="164" fontId="6" fillId="2" borderId="0" xfId="3" applyNumberFormat="1" applyFont="1" applyFill="1"/>
    <xf numFmtId="164" fontId="6" fillId="2" borderId="4" xfId="3" applyNumberFormat="1" applyFont="1" applyFill="1" applyBorder="1"/>
    <xf numFmtId="4" fontId="11" fillId="2" borderId="5" xfId="3" applyNumberFormat="1" applyFont="1" applyFill="1" applyBorder="1" applyAlignment="1">
      <alignment horizontal="center"/>
    </xf>
    <xf numFmtId="3" fontId="11" fillId="2" borderId="6" xfId="3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164" fontId="5" fillId="2" borderId="7" xfId="3" applyNumberFormat="1" applyFont="1" applyFill="1" applyBorder="1"/>
    <xf numFmtId="4" fontId="10" fillId="2" borderId="0" xfId="3" applyNumberFormat="1" applyFont="1" applyFill="1" applyBorder="1"/>
    <xf numFmtId="4" fontId="11" fillId="2" borderId="8" xfId="3" applyNumberFormat="1" applyFont="1" applyFill="1" applyBorder="1" applyAlignment="1">
      <alignment horizontal="center"/>
    </xf>
    <xf numFmtId="3" fontId="11" fillId="2" borderId="9" xfId="3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right"/>
    </xf>
    <xf numFmtId="4" fontId="10" fillId="2" borderId="10" xfId="3" applyNumberFormat="1" applyFont="1" applyFill="1" applyBorder="1"/>
    <xf numFmtId="4" fontId="11" fillId="2" borderId="11" xfId="3" applyNumberFormat="1" applyFont="1" applyFill="1" applyBorder="1" applyAlignment="1">
      <alignment horizontal="center"/>
    </xf>
    <xf numFmtId="165" fontId="11" fillId="2" borderId="9" xfId="3" applyNumberFormat="1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center"/>
    </xf>
    <xf numFmtId="164" fontId="6" fillId="2" borderId="7" xfId="3" applyNumberFormat="1" applyFont="1" applyFill="1" applyBorder="1"/>
    <xf numFmtId="4" fontId="11" fillId="2" borderId="0" xfId="3" applyNumberFormat="1" applyFont="1" applyFill="1" applyBorder="1"/>
    <xf numFmtId="4" fontId="11" fillId="2" borderId="13" xfId="3" applyNumberFormat="1" applyFont="1" applyFill="1" applyBorder="1" applyAlignment="1">
      <alignment horizontal="center"/>
    </xf>
    <xf numFmtId="3" fontId="11" fillId="2" borderId="6" xfId="3" applyNumberFormat="1" applyFont="1" applyFill="1" applyBorder="1" applyAlignment="1">
      <alignment horizontal="right" vertical="center"/>
    </xf>
    <xf numFmtId="166" fontId="11" fillId="2" borderId="6" xfId="3" applyNumberFormat="1" applyFont="1" applyFill="1" applyBorder="1" applyAlignment="1">
      <alignment horizontal="right" vertical="center"/>
    </xf>
    <xf numFmtId="4" fontId="11" fillId="2" borderId="14" xfId="3" applyNumberFormat="1" applyFont="1" applyFill="1" applyBorder="1"/>
    <xf numFmtId="4" fontId="11" fillId="2" borderId="0" xfId="3" applyNumberFormat="1" applyFont="1" applyFill="1" applyBorder="1" applyAlignment="1">
      <alignment horizontal="center"/>
    </xf>
    <xf numFmtId="165" fontId="11" fillId="2" borderId="6" xfId="3" applyNumberFormat="1" applyFont="1" applyFill="1" applyBorder="1" applyAlignment="1">
      <alignment horizontal="right" vertical="center"/>
    </xf>
    <xf numFmtId="166" fontId="11" fillId="2" borderId="15" xfId="3" applyNumberFormat="1" applyFont="1" applyFill="1" applyBorder="1" applyAlignment="1">
      <alignment horizontal="right" vertical="center"/>
    </xf>
    <xf numFmtId="3" fontId="11" fillId="2" borderId="13" xfId="3" applyNumberFormat="1" applyFont="1" applyFill="1" applyBorder="1" applyAlignment="1">
      <alignment horizontal="right"/>
    </xf>
    <xf numFmtId="166" fontId="11" fillId="2" borderId="13" xfId="3" applyNumberFormat="1" applyFont="1" applyFill="1" applyBorder="1" applyAlignment="1">
      <alignment horizontal="right"/>
    </xf>
    <xf numFmtId="4" fontId="12" fillId="2" borderId="14" xfId="3" applyNumberFormat="1" applyFont="1" applyFill="1" applyBorder="1"/>
    <xf numFmtId="165" fontId="11" fillId="2" borderId="8" xfId="3" applyNumberFormat="1" applyFont="1" applyFill="1" applyBorder="1" applyAlignment="1">
      <alignment horizontal="right"/>
    </xf>
    <xf numFmtId="166" fontId="11" fillId="2" borderId="16" xfId="3" applyNumberFormat="1" applyFont="1" applyFill="1" applyBorder="1" applyAlignment="1">
      <alignment horizontal="right"/>
    </xf>
    <xf numFmtId="3" fontId="10" fillId="2" borderId="13" xfId="3" applyNumberFormat="1" applyFont="1" applyFill="1" applyBorder="1" applyAlignment="1">
      <alignment horizontal="right"/>
    </xf>
    <xf numFmtId="166" fontId="10" fillId="2" borderId="13" xfId="3" applyNumberFormat="1" applyFont="1" applyFill="1" applyBorder="1" applyAlignment="1">
      <alignment horizontal="right"/>
    </xf>
    <xf numFmtId="165" fontId="11" fillId="2" borderId="13" xfId="3" applyNumberFormat="1" applyFont="1" applyFill="1" applyBorder="1" applyAlignment="1">
      <alignment horizontal="right"/>
    </xf>
    <xf numFmtId="4" fontId="10" fillId="2" borderId="14" xfId="3" applyNumberFormat="1" applyFont="1" applyFill="1" applyBorder="1"/>
    <xf numFmtId="165" fontId="10" fillId="2" borderId="13" xfId="3" applyNumberFormat="1" applyFont="1" applyFill="1" applyBorder="1" applyAlignment="1">
      <alignment horizontal="right"/>
    </xf>
    <xf numFmtId="166" fontId="10" fillId="2" borderId="16" xfId="3" applyNumberFormat="1" applyFont="1" applyFill="1" applyBorder="1" applyAlignment="1">
      <alignment horizontal="right"/>
    </xf>
    <xf numFmtId="4" fontId="10" fillId="2" borderId="13" xfId="3" applyNumberFormat="1" applyFont="1" applyFill="1" applyBorder="1" applyAlignment="1">
      <alignment horizontal="center"/>
    </xf>
    <xf numFmtId="165" fontId="10" fillId="2" borderId="13" xfId="3" applyNumberFormat="1" applyFont="1" applyFill="1" applyBorder="1" applyAlignment="1">
      <alignment horizontal="center" vertical="center"/>
    </xf>
    <xf numFmtId="165" fontId="10" fillId="2" borderId="13" xfId="3" applyNumberFormat="1" applyFont="1" applyFill="1" applyBorder="1" applyAlignment="1">
      <alignment horizontal="center"/>
    </xf>
    <xf numFmtId="165" fontId="5" fillId="2" borderId="0" xfId="3" applyNumberFormat="1" applyFont="1" applyFill="1" applyBorder="1"/>
    <xf numFmtId="165" fontId="11" fillId="2" borderId="13" xfId="3" applyNumberFormat="1" applyFont="1" applyFill="1" applyBorder="1" applyAlignment="1">
      <alignment horizontal="right" vertical="center"/>
    </xf>
    <xf numFmtId="164" fontId="6" fillId="2" borderId="0" xfId="3" applyNumberFormat="1" applyFont="1" applyFill="1" applyBorder="1"/>
    <xf numFmtId="165" fontId="5" fillId="2" borderId="0" xfId="3" applyNumberFormat="1" applyFont="1" applyFill="1"/>
    <xf numFmtId="166" fontId="11" fillId="2" borderId="17" xfId="3" applyNumberFormat="1" applyFont="1" applyFill="1" applyBorder="1" applyAlignment="1">
      <alignment horizontal="center"/>
    </xf>
    <xf numFmtId="4" fontId="11" fillId="2" borderId="17" xfId="3" applyNumberFormat="1" applyFont="1" applyFill="1" applyBorder="1" applyAlignment="1">
      <alignment horizontal="center"/>
    </xf>
    <xf numFmtId="4" fontId="11" fillId="2" borderId="0" xfId="3" applyNumberFormat="1" applyFont="1" applyFill="1" applyAlignment="1">
      <alignment horizontal="center"/>
    </xf>
    <xf numFmtId="4" fontId="11" fillId="2" borderId="14" xfId="3" applyNumberFormat="1" applyFont="1" applyFill="1" applyBorder="1" applyAlignment="1">
      <alignment horizontal="center"/>
    </xf>
    <xf numFmtId="166" fontId="10" fillId="2" borderId="17" xfId="3" applyNumberFormat="1" applyFont="1" applyFill="1" applyBorder="1" applyAlignment="1">
      <alignment horizontal="right"/>
    </xf>
    <xf numFmtId="165" fontId="10" fillId="2" borderId="6" xfId="3" applyNumberFormat="1" applyFont="1" applyFill="1" applyBorder="1" applyAlignment="1">
      <alignment horizontal="right"/>
    </xf>
    <xf numFmtId="165" fontId="11" fillId="2" borderId="9" xfId="3" applyNumberFormat="1" applyFont="1" applyFill="1" applyBorder="1" applyAlignment="1">
      <alignment horizontal="right" vertical="center"/>
    </xf>
    <xf numFmtId="165" fontId="11" fillId="2" borderId="12" xfId="3" applyNumberFormat="1" applyFont="1" applyFill="1" applyBorder="1" applyAlignment="1">
      <alignment horizontal="right" vertical="center"/>
    </xf>
    <xf numFmtId="4" fontId="10" fillId="2" borderId="0" xfId="3" applyNumberFormat="1" applyFont="1" applyFill="1"/>
    <xf numFmtId="166" fontId="11" fillId="2" borderId="18" xfId="3" applyNumberFormat="1" applyFont="1" applyFill="1" applyBorder="1" applyAlignment="1">
      <alignment horizontal="right"/>
    </xf>
    <xf numFmtId="166" fontId="11" fillId="2" borderId="9" xfId="3" applyNumberFormat="1" applyFont="1" applyFill="1" applyBorder="1" applyAlignment="1">
      <alignment horizontal="right" vertical="center"/>
    </xf>
    <xf numFmtId="165" fontId="11" fillId="2" borderId="17" xfId="3" applyNumberFormat="1" applyFont="1" applyFill="1" applyBorder="1" applyAlignment="1">
      <alignment horizontal="right"/>
    </xf>
    <xf numFmtId="166" fontId="11" fillId="2" borderId="8" xfId="3" applyNumberFormat="1" applyFont="1" applyFill="1" applyBorder="1" applyAlignment="1">
      <alignment horizontal="right"/>
    </xf>
    <xf numFmtId="165" fontId="10" fillId="2" borderId="17" xfId="3" applyNumberFormat="1" applyFont="1" applyFill="1" applyBorder="1" applyAlignment="1">
      <alignment horizontal="right"/>
    </xf>
    <xf numFmtId="166" fontId="10" fillId="2" borderId="18" xfId="3" applyNumberFormat="1" applyFont="1" applyFill="1" applyBorder="1" applyAlignment="1">
      <alignment horizontal="right"/>
    </xf>
    <xf numFmtId="166" fontId="11" fillId="2" borderId="12" xfId="3" applyNumberFormat="1" applyFont="1" applyFill="1" applyBorder="1" applyAlignment="1">
      <alignment horizontal="right" vertical="center"/>
    </xf>
    <xf numFmtId="4" fontId="6" fillId="2" borderId="0" xfId="3" applyNumberFormat="1" applyFont="1" applyFill="1"/>
    <xf numFmtId="3" fontId="11" fillId="2" borderId="17" xfId="3" applyNumberFormat="1" applyFont="1" applyFill="1" applyBorder="1" applyAlignment="1">
      <alignment horizontal="right"/>
    </xf>
    <xf numFmtId="165" fontId="11" fillId="2" borderId="0" xfId="3" applyNumberFormat="1" applyFont="1" applyFill="1" applyBorder="1" applyAlignment="1">
      <alignment horizontal="right"/>
    </xf>
    <xf numFmtId="166" fontId="11" fillId="2" borderId="18" xfId="3" applyNumberFormat="1" applyFont="1" applyFill="1" applyBorder="1" applyAlignment="1">
      <alignment horizontal="center"/>
    </xf>
    <xf numFmtId="3" fontId="10" fillId="2" borderId="17" xfId="3" applyNumberFormat="1" applyFont="1" applyFill="1" applyBorder="1" applyAlignment="1">
      <alignment horizontal="right"/>
    </xf>
    <xf numFmtId="4" fontId="11" fillId="2" borderId="14" xfId="3" applyNumberFormat="1" applyFont="1" applyFill="1" applyBorder="1" applyAlignment="1">
      <alignment horizontal="left"/>
    </xf>
    <xf numFmtId="4" fontId="11" fillId="2" borderId="0" xfId="3" applyNumberFormat="1" applyFont="1" applyFill="1" applyBorder="1" applyAlignment="1">
      <alignment horizontal="left"/>
    </xf>
    <xf numFmtId="165" fontId="11" fillId="2" borderId="18" xfId="3" applyNumberFormat="1" applyFont="1" applyFill="1" applyBorder="1" applyAlignment="1">
      <alignment horizontal="right"/>
    </xf>
    <xf numFmtId="164" fontId="11" fillId="2" borderId="13" xfId="3" applyNumberFormat="1" applyFont="1" applyFill="1" applyBorder="1"/>
    <xf numFmtId="165" fontId="10" fillId="2" borderId="17" xfId="3" applyNumberFormat="1" applyFont="1" applyFill="1" applyBorder="1" applyAlignment="1">
      <alignment horizontal="center" vertical="center"/>
    </xf>
    <xf numFmtId="164" fontId="5" fillId="2" borderId="4" xfId="3" applyNumberFormat="1" applyFont="1" applyFill="1" applyBorder="1"/>
    <xf numFmtId="4" fontId="11" fillId="2" borderId="6" xfId="3" applyNumberFormat="1" applyFont="1" applyFill="1" applyBorder="1" applyAlignment="1">
      <alignment horizontal="center"/>
    </xf>
    <xf numFmtId="166" fontId="10" fillId="2" borderId="6" xfId="3" applyNumberFormat="1" applyFont="1" applyFill="1" applyBorder="1" applyAlignment="1">
      <alignment horizontal="right"/>
    </xf>
    <xf numFmtId="165" fontId="11" fillId="2" borderId="6" xfId="3" applyNumberFormat="1" applyFont="1" applyFill="1" applyBorder="1" applyAlignment="1">
      <alignment horizontal="right"/>
    </xf>
    <xf numFmtId="166" fontId="11" fillId="2" borderId="15" xfId="3" applyNumberFormat="1" applyFont="1" applyFill="1" applyBorder="1" applyAlignment="1">
      <alignment horizontal="right"/>
    </xf>
    <xf numFmtId="4" fontId="6" fillId="2" borderId="0" xfId="3" applyNumberFormat="1" applyFont="1" applyFill="1" applyAlignment="1">
      <alignment horizontal="right" vertical="center"/>
    </xf>
    <xf numFmtId="164" fontId="6" fillId="2" borderId="0" xfId="3" applyNumberFormat="1" applyFont="1" applyFill="1" applyAlignment="1">
      <alignment horizontal="right" vertical="center"/>
    </xf>
    <xf numFmtId="164" fontId="5" fillId="2" borderId="19" xfId="3" applyNumberFormat="1" applyFont="1" applyFill="1" applyBorder="1" applyAlignment="1">
      <alignment horizontal="right" vertical="center"/>
    </xf>
    <xf numFmtId="4" fontId="11" fillId="2" borderId="20" xfId="3" applyNumberFormat="1" applyFont="1" applyFill="1" applyBorder="1" applyAlignment="1">
      <alignment horizontal="center" vertical="center"/>
    </xf>
    <xf numFmtId="4" fontId="11" fillId="2" borderId="21" xfId="3" applyNumberFormat="1" applyFont="1" applyFill="1" applyBorder="1" applyAlignment="1">
      <alignment horizontal="right" vertical="center"/>
    </xf>
    <xf numFmtId="3" fontId="11" fillId="2" borderId="22" xfId="3" applyNumberFormat="1" applyFont="1" applyFill="1" applyBorder="1" applyAlignment="1">
      <alignment horizontal="right" vertical="center"/>
    </xf>
    <xf numFmtId="166" fontId="11" fillId="2" borderId="22" xfId="3" applyNumberFormat="1" applyFont="1" applyFill="1" applyBorder="1" applyAlignment="1">
      <alignment horizontal="right" vertical="center"/>
    </xf>
    <xf numFmtId="4" fontId="11" fillId="2" borderId="20" xfId="3" applyNumberFormat="1" applyFont="1" applyFill="1" applyBorder="1" applyAlignment="1">
      <alignment horizontal="right" vertical="center"/>
    </xf>
    <xf numFmtId="165" fontId="11" fillId="2" borderId="23" xfId="3" applyNumberFormat="1" applyFont="1" applyFill="1" applyBorder="1" applyAlignment="1">
      <alignment horizontal="right" vertical="center"/>
    </xf>
    <xf numFmtId="166" fontId="11" fillId="2" borderId="24" xfId="3" applyNumberFormat="1" applyFont="1" applyFill="1" applyBorder="1" applyAlignment="1">
      <alignment horizontal="right" vertical="center"/>
    </xf>
    <xf numFmtId="165" fontId="6" fillId="2" borderId="0" xfId="3" applyNumberFormat="1" applyFont="1" applyFill="1" applyAlignment="1">
      <alignment horizontal="right"/>
    </xf>
    <xf numFmtId="166" fontId="6" fillId="2" borderId="0" xfId="3" applyNumberFormat="1" applyFont="1" applyFill="1" applyAlignment="1">
      <alignment horizontal="right"/>
    </xf>
    <xf numFmtId="4" fontId="6" fillId="2" borderId="0" xfId="3" applyNumberFormat="1" applyFont="1" applyFill="1" applyBorder="1"/>
    <xf numFmtId="166" fontId="6" fillId="2" borderId="0" xfId="3" applyNumberFormat="1" applyFont="1" applyFill="1" applyAlignment="1">
      <alignment horizontal="center"/>
    </xf>
    <xf numFmtId="4" fontId="9" fillId="2" borderId="0" xfId="3" applyNumberFormat="1" applyFont="1" applyFill="1" applyAlignment="1">
      <alignment horizontal="centerContinuous"/>
    </xf>
    <xf numFmtId="4" fontId="9" fillId="2" borderId="0" xfId="3" applyNumberFormat="1" applyFont="1" applyFill="1" applyAlignment="1">
      <alignment horizontal="center"/>
    </xf>
    <xf numFmtId="3" fontId="9" fillId="2" borderId="0" xfId="3" applyNumberFormat="1" applyFont="1" applyFill="1" applyAlignment="1">
      <alignment horizontal="center"/>
    </xf>
    <xf numFmtId="4" fontId="9" fillId="2" borderId="0" xfId="3" applyNumberFormat="1" applyFont="1" applyFill="1" applyAlignment="1">
      <alignment horizontal="right"/>
    </xf>
    <xf numFmtId="165" fontId="11" fillId="2" borderId="0" xfId="3" applyNumberFormat="1" applyFont="1" applyFill="1" applyBorder="1" applyAlignment="1">
      <alignment horizontal="center"/>
    </xf>
    <xf numFmtId="166" fontId="11" fillId="2" borderId="0" xfId="3" applyNumberFormat="1" applyFont="1" applyFill="1" applyBorder="1" applyAlignment="1">
      <alignment horizontal="center"/>
    </xf>
    <xf numFmtId="165" fontId="5" fillId="2" borderId="0" xfId="3" applyNumberFormat="1" applyFont="1" applyFill="1" applyAlignment="1">
      <alignment horizontal="right"/>
    </xf>
    <xf numFmtId="4" fontId="5" fillId="2" borderId="0" xfId="3" applyNumberFormat="1" applyFont="1" applyFill="1" applyBorder="1"/>
    <xf numFmtId="4" fontId="6" fillId="2" borderId="0" xfId="3" applyNumberFormat="1" applyFont="1" applyFill="1" applyBorder="1" applyAlignment="1">
      <alignment horizontal="center"/>
    </xf>
    <xf numFmtId="165" fontId="6" fillId="2" borderId="0" xfId="3" applyNumberFormat="1" applyFont="1" applyFill="1" applyBorder="1" applyAlignment="1">
      <alignment horizontal="center"/>
    </xf>
    <xf numFmtId="166" fontId="6" fillId="2" borderId="0" xfId="3" applyNumberFormat="1" applyFont="1" applyFill="1" applyBorder="1" applyAlignment="1">
      <alignment horizontal="center"/>
    </xf>
    <xf numFmtId="4" fontId="5" fillId="2" borderId="0" xfId="3" applyNumberFormat="1" applyFont="1" applyFill="1" applyAlignment="1">
      <alignment horizontal="left"/>
    </xf>
    <xf numFmtId="3" fontId="14" fillId="2" borderId="0" xfId="4" applyNumberFormat="1" applyFont="1" applyFill="1" applyAlignment="1">
      <alignment horizontal="center"/>
    </xf>
    <xf numFmtId="4" fontId="14" fillId="2" borderId="0" xfId="4" applyNumberFormat="1" applyFont="1" applyFill="1" applyAlignment="1">
      <alignment horizontal="center"/>
    </xf>
    <xf numFmtId="3" fontId="6" fillId="2" borderId="0" xfId="3" applyNumberFormat="1" applyFont="1" applyFill="1"/>
    <xf numFmtId="3" fontId="5" fillId="2" borderId="0" xfId="3" applyNumberFormat="1" applyFont="1" applyFill="1"/>
    <xf numFmtId="166" fontId="5" fillId="2" borderId="0" xfId="3" applyNumberFormat="1" applyFont="1" applyFill="1"/>
    <xf numFmtId="164" fontId="4" fillId="2" borderId="0" xfId="3" applyNumberFormat="1" applyFont="1" applyFill="1"/>
    <xf numFmtId="164" fontId="15" fillId="2" borderId="0" xfId="3" applyNumberFormat="1" applyFont="1" applyFill="1"/>
    <xf numFmtId="164" fontId="15" fillId="2" borderId="0" xfId="3" applyNumberFormat="1" applyFont="1" applyFill="1" applyAlignment="1">
      <alignment horizontal="center"/>
    </xf>
    <xf numFmtId="166" fontId="15" fillId="2" borderId="0" xfId="3" applyNumberFormat="1" applyFont="1" applyFill="1" applyAlignment="1">
      <alignment horizontal="center"/>
    </xf>
    <xf numFmtId="4" fontId="15" fillId="2" borderId="0" xfId="3" applyNumberFormat="1" applyFont="1" applyFill="1" applyAlignment="1">
      <alignment horizontal="right"/>
    </xf>
    <xf numFmtId="164" fontId="16" fillId="2" borderId="0" xfId="3" applyNumberFormat="1" applyFont="1" applyFill="1"/>
    <xf numFmtId="164" fontId="6" fillId="2" borderId="0" xfId="3" applyNumberFormat="1" applyFont="1" applyFill="1" applyAlignment="1">
      <alignment horizontal="center"/>
    </xf>
    <xf numFmtId="4" fontId="6" fillId="2" borderId="0" xfId="3" applyNumberFormat="1" applyFont="1" applyFill="1" applyAlignment="1">
      <alignment horizontal="right"/>
    </xf>
    <xf numFmtId="164" fontId="6" fillId="2" borderId="25" xfId="3" applyNumberFormat="1" applyFont="1" applyFill="1" applyBorder="1"/>
    <xf numFmtId="166" fontId="11" fillId="2" borderId="2" xfId="3" applyNumberFormat="1" applyFont="1" applyFill="1" applyBorder="1" applyAlignment="1">
      <alignment horizontal="center"/>
    </xf>
    <xf numFmtId="4" fontId="11" fillId="2" borderId="26" xfId="0" applyNumberFormat="1" applyFont="1" applyFill="1" applyBorder="1" applyAlignment="1">
      <alignment horizontal="center"/>
    </xf>
    <xf numFmtId="164" fontId="6" fillId="2" borderId="14" xfId="3" applyNumberFormat="1" applyFont="1" applyFill="1" applyBorder="1"/>
    <xf numFmtId="4" fontId="11" fillId="2" borderId="18" xfId="0" applyNumberFormat="1" applyFont="1" applyFill="1" applyBorder="1" applyAlignment="1">
      <alignment horizontal="center"/>
    </xf>
    <xf numFmtId="164" fontId="11" fillId="2" borderId="27" xfId="3" applyNumberFormat="1" applyFont="1" applyFill="1" applyBorder="1" applyAlignment="1">
      <alignment horizontal="center"/>
    </xf>
    <xf numFmtId="166" fontId="11" fillId="2" borderId="6" xfId="3" quotePrefix="1" applyNumberFormat="1" applyFont="1" applyFill="1" applyBorder="1" applyAlignment="1">
      <alignment horizontal="center"/>
    </xf>
    <xf numFmtId="4" fontId="11" fillId="2" borderId="15" xfId="3" quotePrefix="1" applyNumberFormat="1" applyFont="1" applyFill="1" applyBorder="1" applyAlignment="1">
      <alignment horizontal="center"/>
    </xf>
    <xf numFmtId="164" fontId="5" fillId="2" borderId="14" xfId="3" applyNumberFormat="1" applyFont="1" applyFill="1" applyBorder="1"/>
    <xf numFmtId="164" fontId="6" fillId="2" borderId="14" xfId="3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right"/>
    </xf>
    <xf numFmtId="164" fontId="6" fillId="2" borderId="13" xfId="3" applyNumberFormat="1" applyFont="1" applyFill="1" applyBorder="1" applyAlignment="1">
      <alignment horizontal="center"/>
    </xf>
    <xf numFmtId="164" fontId="11" fillId="2" borderId="0" xfId="3" applyNumberFormat="1" applyFont="1" applyFill="1" applyBorder="1"/>
    <xf numFmtId="164" fontId="11" fillId="2" borderId="13" xfId="3" applyNumberFormat="1" applyFont="1" applyFill="1" applyBorder="1" applyAlignment="1">
      <alignment horizontal="center"/>
    </xf>
    <xf numFmtId="166" fontId="11" fillId="2" borderId="17" xfId="3" applyNumberFormat="1" applyFont="1" applyFill="1" applyBorder="1" applyAlignment="1">
      <alignment horizontal="right" vertical="center"/>
    </xf>
    <xf numFmtId="166" fontId="11" fillId="2" borderId="18" xfId="3" applyNumberFormat="1" applyFont="1" applyFill="1" applyBorder="1" applyAlignment="1">
      <alignment horizontal="right" vertical="center"/>
    </xf>
    <xf numFmtId="164" fontId="10" fillId="2" borderId="0" xfId="3" applyNumberFormat="1" applyFont="1" applyFill="1" applyBorder="1"/>
    <xf numFmtId="166" fontId="10" fillId="2" borderId="17" xfId="3" applyNumberFormat="1" applyFont="1" applyFill="1" applyBorder="1" applyAlignment="1">
      <alignment horizontal="right" vertical="center"/>
    </xf>
    <xf numFmtId="166" fontId="10" fillId="2" borderId="18" xfId="3" applyNumberFormat="1" applyFont="1" applyFill="1" applyBorder="1" applyAlignment="1">
      <alignment horizontal="right" vertical="center"/>
    </xf>
    <xf numFmtId="10" fontId="5" fillId="2" borderId="0" xfId="2" applyNumberFormat="1" applyFont="1" applyFill="1"/>
    <xf numFmtId="9" fontId="5" fillId="2" borderId="0" xfId="3" applyNumberFormat="1" applyFont="1" applyFill="1"/>
    <xf numFmtId="164" fontId="10" fillId="2" borderId="0" xfId="3" applyNumberFormat="1" applyFont="1" applyFill="1" applyBorder="1" applyAlignment="1">
      <alignment horizontal="left"/>
    </xf>
    <xf numFmtId="9" fontId="5" fillId="2" borderId="0" xfId="2" applyFont="1" applyFill="1"/>
    <xf numFmtId="166" fontId="11" fillId="2" borderId="17" xfId="3" quotePrefix="1" applyNumberFormat="1" applyFont="1" applyFill="1" applyBorder="1" applyAlignment="1">
      <alignment horizontal="right" vertical="center"/>
    </xf>
    <xf numFmtId="166" fontId="11" fillId="2" borderId="18" xfId="3" quotePrefix="1" applyNumberFormat="1" applyFont="1" applyFill="1" applyBorder="1" applyAlignment="1">
      <alignment horizontal="right" vertical="center"/>
    </xf>
    <xf numFmtId="164" fontId="17" fillId="2" borderId="0" xfId="3" applyNumberFormat="1" applyFont="1" applyFill="1" applyBorder="1"/>
    <xf numFmtId="166" fontId="17" fillId="2" borderId="17" xfId="3" applyNumberFormat="1" applyFont="1" applyFill="1" applyBorder="1" applyAlignment="1">
      <alignment horizontal="right" vertical="center"/>
    </xf>
    <xf numFmtId="166" fontId="17" fillId="2" borderId="18" xfId="3" applyNumberFormat="1" applyFont="1" applyFill="1" applyBorder="1" applyAlignment="1">
      <alignment horizontal="right" vertical="center"/>
    </xf>
    <xf numFmtId="166" fontId="11" fillId="2" borderId="13" xfId="3" applyNumberFormat="1" applyFont="1" applyFill="1" applyBorder="1" applyAlignment="1">
      <alignment horizontal="right" vertical="center"/>
    </xf>
    <xf numFmtId="166" fontId="11" fillId="2" borderId="16" xfId="3" applyNumberFormat="1" applyFont="1" applyFill="1" applyBorder="1" applyAlignment="1">
      <alignment horizontal="right" vertical="center"/>
    </xf>
    <xf numFmtId="166" fontId="11" fillId="2" borderId="8" xfId="3" applyNumberFormat="1" applyFont="1" applyFill="1" applyBorder="1" applyAlignment="1">
      <alignment horizontal="right" vertical="center"/>
    </xf>
    <xf numFmtId="166" fontId="11" fillId="2" borderId="28" xfId="3" applyNumberFormat="1" applyFont="1" applyFill="1" applyBorder="1" applyAlignment="1">
      <alignment horizontal="right" vertical="center"/>
    </xf>
    <xf numFmtId="166" fontId="11" fillId="2" borderId="13" xfId="3" applyNumberFormat="1" applyFont="1" applyFill="1" applyBorder="1" applyAlignment="1">
      <alignment horizontal="center" vertical="center"/>
    </xf>
    <xf numFmtId="166" fontId="11" fillId="2" borderId="18" xfId="3" applyNumberFormat="1" applyFont="1" applyFill="1" applyBorder="1" applyAlignment="1">
      <alignment horizontal="center" vertical="center"/>
    </xf>
    <xf numFmtId="166" fontId="10" fillId="2" borderId="6" xfId="3" quotePrefix="1" applyNumberFormat="1" applyFont="1" applyFill="1" applyBorder="1" applyAlignment="1">
      <alignment horizontal="right" vertical="center"/>
    </xf>
    <xf numFmtId="166" fontId="10" fillId="2" borderId="15" xfId="3" quotePrefix="1" applyNumberFormat="1" applyFont="1" applyFill="1" applyBorder="1" applyAlignment="1">
      <alignment horizontal="right" vertical="center"/>
    </xf>
    <xf numFmtId="164" fontId="6" fillId="2" borderId="19" xfId="3" applyNumberFormat="1" applyFont="1" applyFill="1" applyBorder="1"/>
    <xf numFmtId="164" fontId="10" fillId="2" borderId="29" xfId="3" applyNumberFormat="1" applyFont="1" applyFill="1" applyBorder="1"/>
    <xf numFmtId="164" fontId="11" fillId="2" borderId="23" xfId="3" applyNumberFormat="1" applyFont="1" applyFill="1" applyBorder="1" applyAlignment="1">
      <alignment horizontal="center"/>
    </xf>
    <xf numFmtId="166" fontId="11" fillId="2" borderId="23" xfId="3" applyNumberFormat="1" applyFont="1" applyFill="1" applyBorder="1" applyAlignment="1">
      <alignment horizontal="right" vertical="center"/>
    </xf>
    <xf numFmtId="166" fontId="11" fillId="2" borderId="30" xfId="3" applyNumberFormat="1" applyFont="1" applyFill="1" applyBorder="1" applyAlignment="1">
      <alignment horizontal="right" vertical="center"/>
    </xf>
    <xf numFmtId="164" fontId="11" fillId="2" borderId="0" xfId="3" applyNumberFormat="1" applyFont="1" applyFill="1" applyBorder="1" applyAlignment="1">
      <alignment horizontal="center"/>
    </xf>
    <xf numFmtId="4" fontId="11" fillId="2" borderId="0" xfId="3" applyNumberFormat="1" applyFont="1" applyFill="1" applyBorder="1" applyAlignment="1">
      <alignment horizontal="right"/>
    </xf>
    <xf numFmtId="164" fontId="16" fillId="2" borderId="0" xfId="3" applyNumberFormat="1" applyFont="1" applyFill="1" applyAlignment="1">
      <alignment horizontal="centerContinuous"/>
    </xf>
    <xf numFmtId="164" fontId="5" fillId="2" borderId="0" xfId="3" applyNumberFormat="1" applyFont="1" applyFill="1" applyAlignment="1"/>
    <xf numFmtId="166" fontId="6" fillId="2" borderId="0" xfId="1" applyNumberFormat="1" applyFont="1" applyFill="1" applyAlignment="1">
      <alignment horizontal="center"/>
    </xf>
    <xf numFmtId="4" fontId="6" fillId="2" borderId="0" xfId="1" applyNumberFormat="1" applyFont="1" applyFill="1" applyAlignment="1">
      <alignment horizontal="center"/>
    </xf>
    <xf numFmtId="9" fontId="6" fillId="2" borderId="0" xfId="2" applyFont="1" applyFill="1" applyAlignment="1">
      <alignment horizontal="center"/>
    </xf>
    <xf numFmtId="164" fontId="11" fillId="2" borderId="0" xfId="3" applyNumberFormat="1" applyFont="1" applyFill="1" applyAlignment="1"/>
    <xf numFmtId="164" fontId="11" fillId="2" borderId="0" xfId="3" applyNumberFormat="1" applyFont="1" applyFill="1"/>
    <xf numFmtId="164" fontId="4" fillId="2" borderId="0" xfId="3" applyNumberFormat="1" applyFont="1" applyFill="1" applyAlignment="1">
      <alignment horizontal="center"/>
    </xf>
    <xf numFmtId="164" fontId="8" fillId="2" borderId="0" xfId="3" applyNumberFormat="1" applyFont="1" applyFill="1" applyAlignment="1"/>
    <xf numFmtId="164" fontId="18" fillId="2" borderId="0" xfId="3" applyNumberFormat="1" applyFont="1" applyFill="1" applyAlignment="1"/>
    <xf numFmtId="164" fontId="19" fillId="2" borderId="0" xfId="3" applyNumberFormat="1" applyFont="1" applyFill="1"/>
    <xf numFmtId="164" fontId="9" fillId="2" borderId="0" xfId="3" applyNumberFormat="1" applyFont="1" applyFill="1"/>
    <xf numFmtId="164" fontId="10" fillId="2" borderId="0" xfId="3" applyNumberFormat="1" applyFont="1" applyFill="1"/>
    <xf numFmtId="164" fontId="11" fillId="2" borderId="1" xfId="3" applyNumberFormat="1" applyFont="1" applyFill="1" applyBorder="1"/>
    <xf numFmtId="164" fontId="11" fillId="2" borderId="25" xfId="3" applyNumberFormat="1" applyFont="1" applyFill="1" applyBorder="1"/>
    <xf numFmtId="4" fontId="11" fillId="2" borderId="3" xfId="3" applyNumberFormat="1" applyFont="1" applyFill="1" applyBorder="1" applyAlignment="1">
      <alignment horizontal="center"/>
    </xf>
    <xf numFmtId="4" fontId="11" fillId="2" borderId="26" xfId="3" applyNumberFormat="1" applyFont="1" applyFill="1" applyBorder="1" applyAlignment="1">
      <alignment horizontal="center"/>
    </xf>
    <xf numFmtId="164" fontId="11" fillId="2" borderId="7" xfId="3" applyNumberFormat="1" applyFont="1" applyFill="1" applyBorder="1"/>
    <xf numFmtId="164" fontId="11" fillId="2" borderId="14" xfId="3" applyNumberFormat="1" applyFont="1" applyFill="1" applyBorder="1"/>
    <xf numFmtId="4" fontId="11" fillId="2" borderId="18" xfId="3" applyNumberFormat="1" applyFont="1" applyFill="1" applyBorder="1" applyAlignment="1">
      <alignment horizontal="center"/>
    </xf>
    <xf numFmtId="164" fontId="11" fillId="2" borderId="4" xfId="3" applyNumberFormat="1" applyFont="1" applyFill="1" applyBorder="1"/>
    <xf numFmtId="4" fontId="11" fillId="2" borderId="6" xfId="3" quotePrefix="1" applyNumberFormat="1" applyFont="1" applyFill="1" applyBorder="1" applyAlignment="1">
      <alignment horizontal="center"/>
    </xf>
    <xf numFmtId="164" fontId="10" fillId="2" borderId="7" xfId="3" applyNumberFormat="1" applyFont="1" applyFill="1" applyBorder="1"/>
    <xf numFmtId="164" fontId="10" fillId="2" borderId="8" xfId="3" applyNumberFormat="1" applyFont="1" applyFill="1" applyBorder="1"/>
    <xf numFmtId="164" fontId="10" fillId="2" borderId="28" xfId="3" applyNumberFormat="1" applyFont="1" applyFill="1" applyBorder="1"/>
    <xf numFmtId="164" fontId="11" fillId="2" borderId="0" xfId="3" applyNumberFormat="1" applyFont="1" applyFill="1" applyBorder="1" applyAlignment="1">
      <alignment vertical="center"/>
    </xf>
    <xf numFmtId="164" fontId="11" fillId="2" borderId="9" xfId="3" applyNumberFormat="1" applyFont="1" applyFill="1" applyBorder="1" applyAlignment="1">
      <alignment vertical="center"/>
    </xf>
    <xf numFmtId="164" fontId="11" fillId="2" borderId="12" xfId="3" applyNumberFormat="1" applyFont="1" applyFill="1" applyBorder="1" applyAlignment="1">
      <alignment vertical="center"/>
    </xf>
    <xf numFmtId="164" fontId="10" fillId="2" borderId="0" xfId="3" applyNumberFormat="1" applyFont="1" applyFill="1" applyBorder="1" applyAlignment="1">
      <alignment vertical="center"/>
    </xf>
    <xf numFmtId="164" fontId="10" fillId="2" borderId="13" xfId="3" applyNumberFormat="1" applyFont="1" applyFill="1" applyBorder="1" applyAlignment="1">
      <alignment vertical="center"/>
    </xf>
    <xf numFmtId="164" fontId="10" fillId="2" borderId="18" xfId="3" applyNumberFormat="1" applyFont="1" applyFill="1" applyBorder="1" applyAlignment="1">
      <alignment vertical="center"/>
    </xf>
    <xf numFmtId="164" fontId="10" fillId="2" borderId="18" xfId="3" quotePrefix="1" applyNumberFormat="1" applyFont="1" applyFill="1" applyBorder="1" applyAlignment="1">
      <alignment horizontal="right" vertical="center"/>
    </xf>
    <xf numFmtId="165" fontId="20" fillId="2" borderId="0" xfId="5" applyNumberFormat="1" applyFont="1" applyFill="1"/>
    <xf numFmtId="168" fontId="11" fillId="2" borderId="9" xfId="3" quotePrefix="1" applyNumberFormat="1" applyFont="1" applyFill="1" applyBorder="1" applyAlignment="1">
      <alignment horizontal="right" vertical="center"/>
    </xf>
    <xf numFmtId="168" fontId="11" fillId="2" borderId="12" xfId="3" quotePrefix="1" applyNumberFormat="1" applyFont="1" applyFill="1" applyBorder="1" applyAlignment="1">
      <alignment horizontal="right" vertical="center"/>
    </xf>
    <xf numFmtId="168" fontId="11" fillId="2" borderId="13" xfId="3" applyNumberFormat="1" applyFont="1" applyFill="1" applyBorder="1" applyAlignment="1">
      <alignment vertical="center"/>
    </xf>
    <xf numFmtId="168" fontId="11" fillId="2" borderId="18" xfId="3" applyNumberFormat="1" applyFont="1" applyFill="1" applyBorder="1" applyAlignment="1">
      <alignment vertical="center"/>
    </xf>
    <xf numFmtId="168" fontId="11" fillId="2" borderId="9" xfId="3" quotePrefix="1" applyNumberFormat="1" applyFont="1" applyFill="1" applyBorder="1" applyAlignment="1">
      <alignment horizontal="center" vertical="center"/>
    </xf>
    <xf numFmtId="168" fontId="11" fillId="2" borderId="12" xfId="3" quotePrefix="1" applyNumberFormat="1" applyFont="1" applyFill="1" applyBorder="1" applyAlignment="1">
      <alignment horizontal="center" vertical="center"/>
    </xf>
    <xf numFmtId="164" fontId="10" fillId="2" borderId="5" xfId="3" applyNumberFormat="1" applyFont="1" applyFill="1" applyBorder="1" applyAlignment="1">
      <alignment vertical="center"/>
    </xf>
    <xf numFmtId="164" fontId="10" fillId="2" borderId="6" xfId="3" applyNumberFormat="1" applyFont="1" applyFill="1" applyBorder="1" applyAlignment="1">
      <alignment vertical="center"/>
    </xf>
    <xf numFmtId="164" fontId="10" fillId="2" borderId="15" xfId="3" applyNumberFormat="1" applyFont="1" applyFill="1" applyBorder="1" applyAlignment="1">
      <alignment vertical="center"/>
    </xf>
    <xf numFmtId="164" fontId="10" fillId="2" borderId="19" xfId="3" applyNumberFormat="1" applyFont="1" applyFill="1" applyBorder="1"/>
    <xf numFmtId="164" fontId="11" fillId="2" borderId="29" xfId="3" applyNumberFormat="1" applyFont="1" applyFill="1" applyBorder="1" applyAlignment="1">
      <alignment vertical="center"/>
    </xf>
    <xf numFmtId="164" fontId="11" fillId="2" borderId="22" xfId="3" applyNumberFormat="1" applyFont="1" applyFill="1" applyBorder="1" applyAlignment="1">
      <alignment vertical="center"/>
    </xf>
    <xf numFmtId="164" fontId="11" fillId="2" borderId="24" xfId="3" applyNumberFormat="1" applyFont="1" applyFill="1" applyBorder="1" applyAlignment="1">
      <alignment vertical="center"/>
    </xf>
    <xf numFmtId="0" fontId="10" fillId="2" borderId="0" xfId="3" applyFont="1" applyFill="1" applyAlignment="1"/>
    <xf numFmtId="164" fontId="10" fillId="2" borderId="0" xfId="3" applyNumberFormat="1" applyFont="1" applyFill="1" applyAlignment="1">
      <alignment horizontal="centerContinuous"/>
    </xf>
    <xf numFmtId="164" fontId="10" fillId="2" borderId="0" xfId="3" applyNumberFormat="1" applyFont="1" applyFill="1" applyAlignment="1">
      <alignment horizontal="center"/>
    </xf>
    <xf numFmtId="164" fontId="11" fillId="2" borderId="0" xfId="3" applyNumberFormat="1" applyFont="1" applyFill="1" applyAlignment="1">
      <alignment horizontal="center"/>
    </xf>
    <xf numFmtId="164" fontId="18" fillId="2" borderId="0" xfId="3" applyNumberFormat="1" applyFont="1" applyFill="1" applyAlignment="1">
      <alignment horizontal="center"/>
    </xf>
    <xf numFmtId="164" fontId="8" fillId="2" borderId="0" xfId="3" applyNumberFormat="1" applyFont="1" applyFill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11" fillId="2" borderId="1" xfId="3" applyNumberFormat="1" applyFont="1" applyFill="1" applyBorder="1" applyAlignment="1">
      <alignment horizontal="center"/>
    </xf>
    <xf numFmtId="164" fontId="11" fillId="2" borderId="25" xfId="3" applyNumberFormat="1" applyFont="1" applyFill="1" applyBorder="1" applyAlignment="1">
      <alignment horizontal="center"/>
    </xf>
    <xf numFmtId="164" fontId="11" fillId="2" borderId="31" xfId="3" applyNumberFormat="1" applyFont="1" applyFill="1" applyBorder="1" applyAlignment="1">
      <alignment horizontal="center" wrapText="1"/>
    </xf>
    <xf numFmtId="164" fontId="11" fillId="2" borderId="7" xfId="3" applyNumberFormat="1" applyFont="1" applyFill="1" applyBorder="1" applyAlignment="1">
      <alignment horizontal="center"/>
    </xf>
    <xf numFmtId="164" fontId="11" fillId="2" borderId="14" xfId="3" applyNumberFormat="1" applyFont="1" applyFill="1" applyBorder="1" applyAlignment="1">
      <alignment horizontal="center"/>
    </xf>
    <xf numFmtId="164" fontId="11" fillId="2" borderId="4" xfId="3" applyNumberFormat="1" applyFont="1" applyFill="1" applyBorder="1" applyAlignment="1">
      <alignment horizontal="center"/>
    </xf>
    <xf numFmtId="164" fontId="10" fillId="2" borderId="14" xfId="3" applyNumberFormat="1" applyFont="1" applyFill="1" applyBorder="1"/>
    <xf numFmtId="164" fontId="10" fillId="2" borderId="17" xfId="3" applyNumberFormat="1" applyFont="1" applyFill="1" applyBorder="1"/>
    <xf numFmtId="164" fontId="10" fillId="2" borderId="13" xfId="3" applyNumberFormat="1" applyFont="1" applyFill="1" applyBorder="1"/>
    <xf numFmtId="164" fontId="10" fillId="2" borderId="18" xfId="3" applyNumberFormat="1" applyFont="1" applyFill="1" applyBorder="1"/>
    <xf numFmtId="164" fontId="11" fillId="2" borderId="0" xfId="0" applyNumberFormat="1" applyFont="1" applyFill="1" applyBorder="1"/>
    <xf numFmtId="166" fontId="11" fillId="2" borderId="9" xfId="0" applyNumberFormat="1" applyFont="1" applyFill="1" applyBorder="1" applyAlignment="1">
      <alignment horizontal="right"/>
    </xf>
    <xf numFmtId="166" fontId="11" fillId="2" borderId="32" xfId="0" applyNumberFormat="1" applyFont="1" applyFill="1" applyBorder="1" applyAlignment="1">
      <alignment horizontal="right"/>
    </xf>
    <xf numFmtId="166" fontId="11" fillId="2" borderId="33" xfId="0" applyNumberFormat="1" applyFont="1" applyFill="1" applyBorder="1" applyAlignment="1">
      <alignment horizontal="right"/>
    </xf>
    <xf numFmtId="166" fontId="11" fillId="2" borderId="12" xfId="0" applyNumberFormat="1" applyFont="1" applyFill="1" applyBorder="1" applyAlignment="1">
      <alignment horizontal="right"/>
    </xf>
    <xf numFmtId="166" fontId="11" fillId="2" borderId="8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166" fontId="11" fillId="2" borderId="17" xfId="0" applyNumberFormat="1" applyFont="1" applyFill="1" applyBorder="1" applyAlignment="1">
      <alignment horizontal="right"/>
    </xf>
    <xf numFmtId="166" fontId="11" fillId="2" borderId="13" xfId="0" applyNumberFormat="1" applyFont="1" applyFill="1" applyBorder="1" applyAlignment="1">
      <alignment horizontal="right"/>
    </xf>
    <xf numFmtId="166" fontId="11" fillId="2" borderId="18" xfId="0" applyNumberFormat="1" applyFont="1" applyFill="1" applyBorder="1" applyAlignment="1">
      <alignment horizontal="right"/>
    </xf>
    <xf numFmtId="164" fontId="11" fillId="2" borderId="14" xfId="0" applyNumberFormat="1" applyFont="1" applyFill="1" applyBorder="1"/>
    <xf numFmtId="166" fontId="11" fillId="2" borderId="13" xfId="4" quotePrefix="1" applyNumberFormat="1" applyFont="1" applyFill="1" applyBorder="1" applyAlignment="1">
      <alignment horizontal="center"/>
    </xf>
    <xf numFmtId="166" fontId="11" fillId="2" borderId="0" xfId="4" quotePrefix="1" applyNumberFormat="1" applyFont="1" applyFill="1" applyBorder="1" applyAlignment="1">
      <alignment horizontal="center"/>
    </xf>
    <xf numFmtId="166" fontId="11" fillId="2" borderId="17" xfId="4" quotePrefix="1" applyNumberFormat="1" applyFont="1" applyFill="1" applyBorder="1" applyAlignment="1">
      <alignment horizontal="center"/>
    </xf>
    <xf numFmtId="166" fontId="11" fillId="2" borderId="13" xfId="4" quotePrefix="1" applyNumberFormat="1" applyFont="1" applyFill="1" applyBorder="1" applyAlignment="1">
      <alignment horizontal="right"/>
    </xf>
    <xf numFmtId="166" fontId="11" fillId="2" borderId="17" xfId="4" quotePrefix="1" applyNumberFormat="1" applyFont="1" applyFill="1" applyBorder="1" applyAlignment="1">
      <alignment horizontal="right"/>
    </xf>
    <xf numFmtId="164" fontId="10" fillId="2" borderId="14" xfId="0" applyNumberFormat="1" applyFont="1" applyFill="1" applyBorder="1"/>
    <xf numFmtId="166" fontId="10" fillId="2" borderId="13" xfId="4" quotePrefix="1" applyNumberFormat="1" applyFont="1" applyFill="1" applyBorder="1" applyAlignment="1">
      <alignment horizontal="center"/>
    </xf>
    <xf numFmtId="166" fontId="10" fillId="2" borderId="0" xfId="4" quotePrefix="1" applyNumberFormat="1" applyFont="1" applyFill="1" applyBorder="1" applyAlignment="1">
      <alignment horizontal="center"/>
    </xf>
    <xf numFmtId="166" fontId="10" fillId="2" borderId="13" xfId="4" quotePrefix="1" applyNumberFormat="1" applyFont="1" applyFill="1" applyBorder="1" applyAlignment="1">
      <alignment horizontal="right"/>
    </xf>
    <xf numFmtId="166" fontId="10" fillId="2" borderId="17" xfId="4" quotePrefix="1" applyNumberFormat="1" applyFont="1" applyFill="1" applyBorder="1" applyAlignment="1">
      <alignment horizontal="center"/>
    </xf>
    <xf numFmtId="166" fontId="10" fillId="2" borderId="18" xfId="0" applyNumberFormat="1" applyFont="1" applyFill="1" applyBorder="1" applyAlignment="1">
      <alignment horizontal="right"/>
    </xf>
    <xf numFmtId="166" fontId="10" fillId="2" borderId="17" xfId="4" quotePrefix="1" applyNumberFormat="1" applyFont="1" applyFill="1" applyBorder="1" applyAlignment="1">
      <alignment horizontal="right"/>
    </xf>
    <xf numFmtId="166" fontId="10" fillId="2" borderId="6" xfId="4" quotePrefix="1" applyNumberFormat="1" applyFont="1" applyFill="1" applyBorder="1" applyAlignment="1">
      <alignment horizontal="right"/>
    </xf>
    <xf numFmtId="166" fontId="11" fillId="2" borderId="9" xfId="4" quotePrefix="1" applyNumberFormat="1" applyFont="1" applyFill="1" applyBorder="1" applyAlignment="1">
      <alignment horizontal="right"/>
    </xf>
    <xf numFmtId="166" fontId="11" fillId="2" borderId="32" xfId="4" quotePrefix="1" applyNumberFormat="1" applyFont="1" applyFill="1" applyBorder="1" applyAlignment="1">
      <alignment horizontal="right"/>
    </xf>
    <xf numFmtId="166" fontId="11" fillId="2" borderId="33" xfId="4" quotePrefix="1" applyNumberFormat="1" applyFont="1" applyFill="1" applyBorder="1" applyAlignment="1">
      <alignment horizontal="right"/>
    </xf>
    <xf numFmtId="166" fontId="11" fillId="2" borderId="9" xfId="4" quotePrefix="1" applyNumberFormat="1" applyFont="1" applyFill="1" applyBorder="1" applyAlignment="1">
      <alignment horizontal="center"/>
    </xf>
    <xf numFmtId="169" fontId="10" fillId="2" borderId="13" xfId="4" quotePrefix="1" applyNumberFormat="1" applyFont="1" applyFill="1" applyBorder="1" applyAlignment="1">
      <alignment horizontal="right"/>
    </xf>
    <xf numFmtId="169" fontId="10" fillId="2" borderId="0" xfId="4" quotePrefix="1" applyNumberFormat="1" applyFont="1" applyFill="1" applyBorder="1" applyAlignment="1">
      <alignment horizontal="right"/>
    </xf>
    <xf numFmtId="169" fontId="10" fillId="2" borderId="34" xfId="4" quotePrefix="1" applyNumberFormat="1" applyFont="1" applyFill="1" applyBorder="1" applyAlignment="1">
      <alignment horizontal="right"/>
    </xf>
    <xf numFmtId="169" fontId="10" fillId="2" borderId="6" xfId="4" quotePrefix="1" applyNumberFormat="1" applyFont="1" applyFill="1" applyBorder="1" applyAlignment="1">
      <alignment horizontal="right"/>
    </xf>
    <xf numFmtId="169" fontId="10" fillId="2" borderId="13" xfId="4" quotePrefix="1" applyNumberFormat="1" applyFont="1" applyFill="1" applyBorder="1" applyAlignment="1">
      <alignment horizontal="center"/>
    </xf>
    <xf numFmtId="169" fontId="10" fillId="2" borderId="17" xfId="4" quotePrefix="1" applyNumberFormat="1" applyFont="1" applyFill="1" applyBorder="1" applyAlignment="1">
      <alignment horizontal="right"/>
    </xf>
    <xf numFmtId="169" fontId="10" fillId="2" borderId="18" xfId="0" applyNumberFormat="1" applyFont="1" applyFill="1" applyBorder="1" applyAlignment="1">
      <alignment horizontal="right"/>
    </xf>
    <xf numFmtId="166" fontId="11" fillId="2" borderId="9" xfId="0" applyNumberFormat="1" applyFont="1" applyFill="1" applyBorder="1" applyAlignment="1">
      <alignment horizontal="right" vertical="center"/>
    </xf>
    <xf numFmtId="166" fontId="10" fillId="2" borderId="0" xfId="3" applyNumberFormat="1" applyFont="1" applyFill="1"/>
    <xf numFmtId="166" fontId="11" fillId="2" borderId="17" xfId="0" applyNumberFormat="1" applyFont="1" applyFill="1" applyBorder="1" applyAlignment="1">
      <alignment horizontal="center"/>
    </xf>
    <xf numFmtId="166" fontId="11" fillId="2" borderId="13" xfId="0" applyNumberFormat="1" applyFont="1" applyFill="1" applyBorder="1" applyAlignment="1">
      <alignment horizontal="center"/>
    </xf>
    <xf numFmtId="166" fontId="11" fillId="2" borderId="13" xfId="4" quotePrefix="1" applyNumberFormat="1" applyFont="1" applyFill="1" applyBorder="1" applyAlignment="1">
      <alignment horizontal="right" vertical="center"/>
    </xf>
    <xf numFmtId="166" fontId="11" fillId="2" borderId="17" xfId="1" quotePrefix="1" applyNumberFormat="1" applyFont="1" applyFill="1" applyBorder="1" applyAlignment="1">
      <alignment horizontal="right" vertical="center"/>
    </xf>
    <xf numFmtId="165" fontId="10" fillId="2" borderId="0" xfId="3" applyNumberFormat="1" applyFont="1" applyFill="1" applyAlignment="1">
      <alignment horizontal="center" vertical="center"/>
    </xf>
    <xf numFmtId="166" fontId="10" fillId="2" borderId="17" xfId="4" quotePrefix="1" applyNumberFormat="1" applyFont="1" applyFill="1" applyBorder="1" applyAlignment="1">
      <alignment horizontal="right" vertical="center"/>
    </xf>
    <xf numFmtId="166" fontId="11" fillId="2" borderId="17" xfId="4" quotePrefix="1" applyNumberFormat="1" applyFont="1" applyFill="1" applyBorder="1" applyAlignment="1">
      <alignment horizontal="right" vertical="center"/>
    </xf>
    <xf numFmtId="166" fontId="10" fillId="2" borderId="34" xfId="4" quotePrefix="1" applyNumberFormat="1" applyFont="1" applyFill="1" applyBorder="1" applyAlignment="1">
      <alignment horizontal="right" vertical="center"/>
    </xf>
    <xf numFmtId="166" fontId="10" fillId="2" borderId="17" xfId="1" quotePrefix="1" applyNumberFormat="1" applyFont="1" applyFill="1" applyBorder="1" applyAlignment="1">
      <alignment horizontal="right"/>
    </xf>
    <xf numFmtId="164" fontId="11" fillId="2" borderId="19" xfId="3" applyNumberFormat="1" applyFont="1" applyFill="1" applyBorder="1"/>
    <xf numFmtId="164" fontId="11" fillId="2" borderId="35" xfId="0" applyNumberFormat="1" applyFont="1" applyFill="1" applyBorder="1"/>
    <xf numFmtId="166" fontId="11" fillId="2" borderId="36" xfId="0" applyNumberFormat="1" applyFont="1" applyFill="1" applyBorder="1" applyAlignment="1">
      <alignment horizontal="right"/>
    </xf>
    <xf numFmtId="166" fontId="11" fillId="2" borderId="22" xfId="0" applyNumberFormat="1" applyFont="1" applyFill="1" applyBorder="1" applyAlignment="1">
      <alignment horizontal="right"/>
    </xf>
    <xf numFmtId="165" fontId="11" fillId="2" borderId="22" xfId="0" applyNumberFormat="1" applyFont="1" applyFill="1" applyBorder="1" applyAlignment="1">
      <alignment horizontal="center" vertical="center"/>
    </xf>
    <xf numFmtId="166" fontId="11" fillId="2" borderId="36" xfId="1" applyNumberFormat="1" applyFont="1" applyFill="1" applyBorder="1" applyAlignment="1">
      <alignment horizontal="right"/>
    </xf>
    <xf numFmtId="166" fontId="11" fillId="2" borderId="24" xfId="0" applyNumberFormat="1" applyFont="1" applyFill="1" applyBorder="1" applyAlignment="1">
      <alignment horizontal="right"/>
    </xf>
    <xf numFmtId="43" fontId="10" fillId="2" borderId="0" xfId="1" applyFont="1" applyFill="1"/>
    <xf numFmtId="164" fontId="10" fillId="2" borderId="0" xfId="3" applyNumberFormat="1" applyFont="1" applyFill="1" applyAlignment="1">
      <alignment horizontal="center" wrapText="1"/>
    </xf>
    <xf numFmtId="164" fontId="11" fillId="2" borderId="0" xfId="3" applyNumberFormat="1" applyFont="1" applyFill="1" applyAlignment="1">
      <alignment horizontal="center" vertical="center"/>
    </xf>
    <xf numFmtId="166" fontId="11" fillId="2" borderId="18" xfId="3" applyNumberFormat="1" applyFont="1" applyFill="1" applyBorder="1" applyAlignment="1">
      <alignment vertical="center"/>
    </xf>
    <xf numFmtId="166" fontId="10" fillId="2" borderId="18" xfId="3" applyNumberFormat="1" applyFont="1" applyFill="1" applyBorder="1" applyAlignment="1">
      <alignment vertical="center"/>
    </xf>
    <xf numFmtId="164" fontId="10" fillId="2" borderId="0" xfId="3" applyNumberFormat="1" applyFont="1" applyFill="1" applyAlignment="1"/>
    <xf numFmtId="164" fontId="11" fillId="2" borderId="25" xfId="3" applyNumberFormat="1" applyFont="1" applyFill="1" applyBorder="1" applyAlignment="1">
      <alignment vertical="center"/>
    </xf>
    <xf numFmtId="4" fontId="11" fillId="2" borderId="31" xfId="0" applyNumberFormat="1" applyFont="1" applyFill="1" applyBorder="1" applyAlignment="1">
      <alignment horizontal="center" vertical="center"/>
    </xf>
    <xf numFmtId="4" fontId="11" fillId="2" borderId="26" xfId="0" applyNumberFormat="1" applyFont="1" applyFill="1" applyBorder="1" applyAlignment="1">
      <alignment horizontal="center" vertical="center"/>
    </xf>
    <xf numFmtId="164" fontId="11" fillId="2" borderId="14" xfId="3" applyNumberFormat="1" applyFont="1" applyFill="1" applyBorder="1" applyAlignment="1">
      <alignment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164" fontId="11" fillId="2" borderId="27" xfId="3" applyNumberFormat="1" applyFont="1" applyFill="1" applyBorder="1" applyAlignment="1">
      <alignment horizontal="center" vertical="center"/>
    </xf>
    <xf numFmtId="4" fontId="11" fillId="2" borderId="6" xfId="3" quotePrefix="1" applyNumberFormat="1" applyFont="1" applyFill="1" applyBorder="1" applyAlignment="1">
      <alignment horizontal="center" vertical="center"/>
    </xf>
    <xf numFmtId="4" fontId="11" fillId="2" borderId="15" xfId="3" quotePrefix="1" applyNumberFormat="1" applyFont="1" applyFill="1" applyBorder="1" applyAlignment="1">
      <alignment horizontal="center" vertical="center"/>
    </xf>
    <xf numFmtId="164" fontId="11" fillId="2" borderId="14" xfId="3" applyNumberFormat="1" applyFont="1" applyFill="1" applyBorder="1" applyAlignment="1">
      <alignment horizontal="center" vertical="center"/>
    </xf>
    <xf numFmtId="164" fontId="11" fillId="2" borderId="13" xfId="3" applyNumberFormat="1" applyFont="1" applyFill="1" applyBorder="1" applyAlignment="1">
      <alignment horizontal="center" vertical="center"/>
    </xf>
    <xf numFmtId="164" fontId="11" fillId="2" borderId="6" xfId="3" applyNumberFormat="1" applyFont="1" applyFill="1" applyBorder="1" applyAlignment="1">
      <alignment horizontal="center" vertical="center"/>
    </xf>
    <xf numFmtId="164" fontId="11" fillId="2" borderId="37" xfId="3" applyNumberFormat="1" applyFont="1" applyFill="1" applyBorder="1" applyAlignment="1">
      <alignment horizontal="center" vertical="center"/>
    </xf>
    <xf numFmtId="164" fontId="11" fillId="2" borderId="13" xfId="3" applyNumberFormat="1" applyFont="1" applyFill="1" applyBorder="1" applyAlignment="1">
      <alignment vertical="center"/>
    </xf>
    <xf numFmtId="166" fontId="11" fillId="2" borderId="12" xfId="3" applyNumberFormat="1" applyFont="1" applyFill="1" applyBorder="1" applyAlignment="1">
      <alignment vertical="center"/>
    </xf>
    <xf numFmtId="166" fontId="11" fillId="2" borderId="13" xfId="3" applyNumberFormat="1" applyFont="1" applyFill="1" applyBorder="1" applyAlignment="1">
      <alignment vertical="center"/>
    </xf>
    <xf numFmtId="164" fontId="10" fillId="2" borderId="14" xfId="3" applyNumberFormat="1" applyFont="1" applyFill="1" applyBorder="1" applyAlignment="1">
      <alignment vertical="center"/>
    </xf>
    <xf numFmtId="166" fontId="10" fillId="2" borderId="13" xfId="3" applyNumberFormat="1" applyFont="1" applyFill="1" applyBorder="1" applyAlignment="1">
      <alignment horizontal="right" vertical="center"/>
    </xf>
    <xf numFmtId="164" fontId="10" fillId="2" borderId="14" xfId="3" applyNumberFormat="1" applyFont="1" applyFill="1" applyBorder="1" applyAlignment="1">
      <alignment horizontal="left" vertical="center"/>
    </xf>
    <xf numFmtId="164" fontId="11" fillId="2" borderId="14" xfId="3" quotePrefix="1" applyNumberFormat="1" applyFont="1" applyFill="1" applyBorder="1" applyAlignment="1">
      <alignment vertical="center"/>
    </xf>
    <xf numFmtId="166" fontId="10" fillId="2" borderId="13" xfId="3" applyNumberFormat="1" applyFont="1" applyFill="1" applyBorder="1" applyAlignment="1">
      <alignment vertical="center"/>
    </xf>
    <xf numFmtId="166" fontId="10" fillId="2" borderId="13" xfId="3" applyNumberFormat="1" applyFont="1" applyFill="1" applyBorder="1" applyAlignment="1">
      <alignment horizontal="center" vertical="center"/>
    </xf>
    <xf numFmtId="166" fontId="11" fillId="2" borderId="9" xfId="3" applyNumberFormat="1" applyFont="1" applyFill="1" applyBorder="1" applyAlignment="1">
      <alignment vertical="center"/>
    </xf>
    <xf numFmtId="166" fontId="10" fillId="2" borderId="13" xfId="3" quotePrefix="1" applyNumberFormat="1" applyFont="1" applyFill="1" applyBorder="1" applyAlignment="1">
      <alignment horizontal="right" vertical="center"/>
    </xf>
    <xf numFmtId="166" fontId="10" fillId="2" borderId="18" xfId="3" quotePrefix="1" applyNumberFormat="1" applyFont="1" applyFill="1" applyBorder="1" applyAlignment="1">
      <alignment vertical="center"/>
    </xf>
    <xf numFmtId="166" fontId="11" fillId="2" borderId="18" xfId="3" quotePrefix="1" applyNumberFormat="1" applyFont="1" applyFill="1" applyBorder="1" applyAlignment="1">
      <alignment vertical="center"/>
    </xf>
    <xf numFmtId="164" fontId="17" fillId="2" borderId="0" xfId="3" applyNumberFormat="1" applyFont="1" applyFill="1" applyBorder="1" applyAlignment="1">
      <alignment vertical="center"/>
    </xf>
    <xf numFmtId="166" fontId="17" fillId="2" borderId="18" xfId="3" quotePrefix="1" applyNumberFormat="1" applyFont="1" applyFill="1" applyBorder="1" applyAlignment="1">
      <alignment vertical="center"/>
    </xf>
    <xf numFmtId="166" fontId="11" fillId="2" borderId="13" xfId="3" quotePrefix="1" applyNumberFormat="1" applyFont="1" applyFill="1" applyBorder="1" applyAlignment="1">
      <alignment horizontal="right" vertical="center"/>
    </xf>
    <xf numFmtId="164" fontId="12" fillId="2" borderId="13" xfId="3" applyNumberFormat="1" applyFont="1" applyFill="1" applyBorder="1" applyAlignment="1">
      <alignment horizontal="center" vertical="center"/>
    </xf>
    <xf numFmtId="166" fontId="10" fillId="2" borderId="13" xfId="4" applyNumberFormat="1" applyFont="1" applyFill="1" applyBorder="1" applyAlignment="1">
      <alignment horizontal="right" vertical="center"/>
    </xf>
    <xf numFmtId="166" fontId="10" fillId="2" borderId="18" xfId="4" applyNumberFormat="1" applyFont="1" applyFill="1" applyBorder="1" applyAlignment="1">
      <alignment vertical="center"/>
    </xf>
    <xf numFmtId="164" fontId="11" fillId="2" borderId="7" xfId="3" applyNumberFormat="1" applyFont="1" applyFill="1" applyBorder="1" applyAlignment="1"/>
    <xf numFmtId="165" fontId="11" fillId="2" borderId="0" xfId="1" applyNumberFormat="1" applyFont="1" applyFill="1" applyAlignment="1"/>
    <xf numFmtId="164" fontId="10" fillId="2" borderId="35" xfId="3" applyNumberFormat="1" applyFont="1" applyFill="1" applyBorder="1" applyAlignment="1">
      <alignment vertical="center"/>
    </xf>
    <xf numFmtId="164" fontId="10" fillId="2" borderId="23" xfId="3" applyNumberFormat="1" applyFont="1" applyFill="1" applyBorder="1" applyAlignment="1">
      <alignment vertical="center"/>
    </xf>
    <xf numFmtId="166" fontId="10" fillId="2" borderId="23" xfId="3" applyNumberFormat="1" applyFont="1" applyFill="1" applyBorder="1" applyAlignment="1">
      <alignment vertical="center"/>
    </xf>
    <xf numFmtId="166" fontId="10" fillId="2" borderId="30" xfId="3" applyNumberFormat="1" applyFont="1" applyFill="1" applyBorder="1" applyAlignment="1">
      <alignment vertical="center"/>
    </xf>
    <xf numFmtId="43" fontId="11" fillId="2" borderId="0" xfId="1" applyFont="1" applyFill="1"/>
    <xf numFmtId="4" fontId="5" fillId="2" borderId="0" xfId="3" applyNumberFormat="1" applyFont="1" applyFill="1" applyAlignment="1">
      <alignment horizontal="center"/>
    </xf>
    <xf numFmtId="4" fontId="4" fillId="2" borderId="0" xfId="3" applyNumberFormat="1" applyFont="1" applyFill="1" applyAlignment="1">
      <alignment horizontal="center"/>
    </xf>
    <xf numFmtId="4" fontId="8" fillId="2" borderId="0" xfId="3" applyNumberFormat="1" applyFont="1" applyFill="1" applyAlignment="1">
      <alignment horizontal="center"/>
    </xf>
    <xf numFmtId="4" fontId="9" fillId="2" borderId="0" xfId="3" applyNumberFormat="1" applyFont="1" applyFill="1" applyAlignment="1">
      <alignment horizontal="center"/>
    </xf>
    <xf numFmtId="4" fontId="11" fillId="2" borderId="3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 applyAlignment="1">
      <alignment horizontal="center" vertical="center"/>
    </xf>
    <xf numFmtId="164" fontId="5" fillId="2" borderId="0" xfId="3" applyNumberFormat="1" applyFont="1" applyFill="1" applyAlignment="1">
      <alignment horizontal="center" wrapText="1"/>
    </xf>
    <xf numFmtId="164" fontId="4" fillId="2" borderId="0" xfId="3" applyNumberFormat="1" applyFont="1" applyFill="1" applyAlignment="1">
      <alignment horizontal="center"/>
    </xf>
    <xf numFmtId="164" fontId="8" fillId="2" borderId="0" xfId="3" applyNumberFormat="1" applyFont="1" applyFill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11" fillId="2" borderId="3" xfId="3" applyNumberFormat="1" applyFont="1" applyFill="1" applyBorder="1" applyAlignment="1">
      <alignment horizontal="center" vertical="center"/>
    </xf>
    <xf numFmtId="164" fontId="11" fillId="2" borderId="13" xfId="3" applyNumberFormat="1" applyFont="1" applyFill="1" applyBorder="1" applyAlignment="1">
      <alignment horizontal="center" vertical="center"/>
    </xf>
    <xf numFmtId="164" fontId="11" fillId="2" borderId="6" xfId="3" applyNumberFormat="1" applyFont="1" applyFill="1" applyBorder="1" applyAlignment="1">
      <alignment horizontal="center" vertical="center"/>
    </xf>
    <xf numFmtId="164" fontId="10" fillId="2" borderId="0" xfId="3" applyNumberFormat="1" applyFont="1" applyFill="1" applyAlignment="1">
      <alignment horizontal="center" wrapText="1"/>
    </xf>
    <xf numFmtId="164" fontId="8" fillId="2" borderId="0" xfId="3" applyNumberFormat="1" applyFont="1" applyFill="1" applyAlignment="1">
      <alignment horizontal="center" vertical="center"/>
    </xf>
    <xf numFmtId="164" fontId="11" fillId="2" borderId="3" xfId="3" applyNumberFormat="1" applyFont="1" applyFill="1" applyBorder="1" applyAlignment="1">
      <alignment horizontal="center" wrapText="1"/>
    </xf>
    <xf numFmtId="164" fontId="11" fillId="2" borderId="13" xfId="3" applyNumberFormat="1" applyFont="1" applyFill="1" applyBorder="1" applyAlignment="1">
      <alignment horizontal="center" wrapText="1"/>
    </xf>
    <xf numFmtId="164" fontId="11" fillId="2" borderId="6" xfId="3" applyNumberFormat="1" applyFont="1" applyFill="1" applyBorder="1" applyAlignment="1">
      <alignment horizontal="center" wrapText="1"/>
    </xf>
    <xf numFmtId="1" fontId="11" fillId="2" borderId="26" xfId="3" applyNumberFormat="1" applyFont="1" applyFill="1" applyBorder="1" applyAlignment="1">
      <alignment horizontal="center" wrapText="1"/>
    </xf>
    <xf numFmtId="1" fontId="11" fillId="2" borderId="18" xfId="3" applyNumberFormat="1" applyFont="1" applyFill="1" applyBorder="1" applyAlignment="1">
      <alignment horizontal="center" wrapText="1"/>
    </xf>
    <xf numFmtId="1" fontId="11" fillId="2" borderId="15" xfId="3" applyNumberFormat="1" applyFont="1" applyFill="1" applyBorder="1" applyAlignment="1">
      <alignment horizontal="center" wrapText="1"/>
    </xf>
    <xf numFmtId="164" fontId="10" fillId="2" borderId="0" xfId="3" applyNumberFormat="1" applyFont="1" applyFill="1" applyAlignment="1">
      <alignment horizontal="center" vertical="center" wrapText="1"/>
    </xf>
  </cellXfs>
  <cellStyles count="6">
    <cellStyle name="Comma 2" xfId="4"/>
    <cellStyle name="Millares" xfId="1" builtinId="3"/>
    <cellStyle name="Normal" xfId="0" builtinId="0"/>
    <cellStyle name="Normal 2" xfId="3"/>
    <cellStyle name="Percent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3</xdr:row>
      <xdr:rowOff>95250</xdr:rowOff>
    </xdr:from>
    <xdr:to>
      <xdr:col>8</xdr:col>
      <xdr:colOff>400916</xdr:colOff>
      <xdr:row>7</xdr:row>
      <xdr:rowOff>9965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367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114300</xdr:rowOff>
    </xdr:from>
    <xdr:to>
      <xdr:col>5</xdr:col>
      <xdr:colOff>439016</xdr:colOff>
      <xdr:row>5</xdr:row>
      <xdr:rowOff>29015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304800"/>
          <a:ext cx="1201016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85725</xdr:rowOff>
    </xdr:from>
    <xdr:to>
      <xdr:col>3</xdr:col>
      <xdr:colOff>448541</xdr:colOff>
      <xdr:row>5</xdr:row>
      <xdr:rowOff>440</xdr:rowOff>
    </xdr:to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276225"/>
          <a:ext cx="1201016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2</xdr:row>
      <xdr:rowOff>152400</xdr:rowOff>
    </xdr:from>
    <xdr:to>
      <xdr:col>10</xdr:col>
      <xdr:colOff>439016</xdr:colOff>
      <xdr:row>6</xdr:row>
      <xdr:rowOff>67115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3700" y="533400"/>
          <a:ext cx="1201016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</xdr:row>
      <xdr:rowOff>85725</xdr:rowOff>
    </xdr:from>
    <xdr:to>
      <xdr:col>4</xdr:col>
      <xdr:colOff>515216</xdr:colOff>
      <xdr:row>5</xdr:row>
      <xdr:rowOff>440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00"/>
  <sheetViews>
    <sheetView tabSelected="1" workbookViewId="0">
      <selection activeCell="D3" sqref="D3"/>
    </sheetView>
  </sheetViews>
  <sheetFormatPr baseColWidth="10" defaultColWidth="9.140625" defaultRowHeight="15" x14ac:dyDescent="0.3"/>
  <cols>
    <col min="1" max="1" width="0.85546875" style="3" customWidth="1"/>
    <col min="2" max="2" width="51.140625" style="2" customWidth="1"/>
    <col min="3" max="3" width="10.7109375" style="4" customWidth="1"/>
    <col min="4" max="4" width="12.7109375" style="5" customWidth="1"/>
    <col min="5" max="5" width="12.7109375" style="6" customWidth="1"/>
    <col min="6" max="6" width="51.140625" style="2" customWidth="1"/>
    <col min="7" max="7" width="10.7109375" style="7" customWidth="1"/>
    <col min="8" max="8" width="12.7109375" style="8" customWidth="1"/>
    <col min="9" max="9" width="12.7109375" style="104" customWidth="1"/>
    <col min="10" max="10" width="14.28515625" style="2" bestFit="1" customWidth="1"/>
    <col min="11" max="11" width="10" style="2" bestFit="1" customWidth="1"/>
    <col min="12" max="12" width="9.140625" style="3"/>
    <col min="13" max="13" width="10" style="3" bestFit="1" customWidth="1"/>
    <col min="14" max="240" width="9.140625" style="3"/>
    <col min="241" max="241" width="0.85546875" style="3" customWidth="1"/>
    <col min="242" max="242" width="61.7109375" style="3" customWidth="1"/>
    <col min="243" max="243" width="12.7109375" style="3" customWidth="1"/>
    <col min="244" max="245" width="15.7109375" style="3" customWidth="1"/>
    <col min="246" max="246" width="0.85546875" style="3" customWidth="1"/>
    <col min="247" max="247" width="61.7109375" style="3" bestFit="1" customWidth="1"/>
    <col min="248" max="248" width="12.7109375" style="3" customWidth="1"/>
    <col min="249" max="250" width="15.7109375" style="3" customWidth="1"/>
    <col min="251" max="252" width="12.5703125" style="3" customWidth="1"/>
    <col min="253" max="255" width="11.7109375" style="3" customWidth="1"/>
    <col min="256" max="496" width="9.140625" style="3"/>
    <col min="497" max="497" width="0.85546875" style="3" customWidth="1"/>
    <col min="498" max="498" width="61.7109375" style="3" customWidth="1"/>
    <col min="499" max="499" width="12.7109375" style="3" customWidth="1"/>
    <col min="500" max="501" width="15.7109375" style="3" customWidth="1"/>
    <col min="502" max="502" width="0.85546875" style="3" customWidth="1"/>
    <col min="503" max="503" width="61.7109375" style="3" bestFit="1" customWidth="1"/>
    <col min="504" max="504" width="12.7109375" style="3" customWidth="1"/>
    <col min="505" max="506" width="15.7109375" style="3" customWidth="1"/>
    <col min="507" max="508" width="12.5703125" style="3" customWidth="1"/>
    <col min="509" max="511" width="11.7109375" style="3" customWidth="1"/>
    <col min="512" max="752" width="9.140625" style="3"/>
    <col min="753" max="753" width="0.85546875" style="3" customWidth="1"/>
    <col min="754" max="754" width="61.7109375" style="3" customWidth="1"/>
    <col min="755" max="755" width="12.7109375" style="3" customWidth="1"/>
    <col min="756" max="757" width="15.7109375" style="3" customWidth="1"/>
    <col min="758" max="758" width="0.85546875" style="3" customWidth="1"/>
    <col min="759" max="759" width="61.7109375" style="3" bestFit="1" customWidth="1"/>
    <col min="760" max="760" width="12.7109375" style="3" customWidth="1"/>
    <col min="761" max="762" width="15.7109375" style="3" customWidth="1"/>
    <col min="763" max="764" width="12.5703125" style="3" customWidth="1"/>
    <col min="765" max="767" width="11.7109375" style="3" customWidth="1"/>
    <col min="768" max="1008" width="9.140625" style="3"/>
    <col min="1009" max="1009" width="0.85546875" style="3" customWidth="1"/>
    <col min="1010" max="1010" width="61.7109375" style="3" customWidth="1"/>
    <col min="1011" max="1011" width="12.7109375" style="3" customWidth="1"/>
    <col min="1012" max="1013" width="15.7109375" style="3" customWidth="1"/>
    <col min="1014" max="1014" width="0.85546875" style="3" customWidth="1"/>
    <col min="1015" max="1015" width="61.7109375" style="3" bestFit="1" customWidth="1"/>
    <col min="1016" max="1016" width="12.7109375" style="3" customWidth="1"/>
    <col min="1017" max="1018" width="15.7109375" style="3" customWidth="1"/>
    <col min="1019" max="1020" width="12.5703125" style="3" customWidth="1"/>
    <col min="1021" max="1023" width="11.7109375" style="3" customWidth="1"/>
    <col min="1024" max="1264" width="9.140625" style="3"/>
    <col min="1265" max="1265" width="0.85546875" style="3" customWidth="1"/>
    <col min="1266" max="1266" width="61.7109375" style="3" customWidth="1"/>
    <col min="1267" max="1267" width="12.7109375" style="3" customWidth="1"/>
    <col min="1268" max="1269" width="15.7109375" style="3" customWidth="1"/>
    <col min="1270" max="1270" width="0.85546875" style="3" customWidth="1"/>
    <col min="1271" max="1271" width="61.7109375" style="3" bestFit="1" customWidth="1"/>
    <col min="1272" max="1272" width="12.7109375" style="3" customWidth="1"/>
    <col min="1273" max="1274" width="15.7109375" style="3" customWidth="1"/>
    <col min="1275" max="1276" width="12.5703125" style="3" customWidth="1"/>
    <col min="1277" max="1279" width="11.7109375" style="3" customWidth="1"/>
    <col min="1280" max="1520" width="9.140625" style="3"/>
    <col min="1521" max="1521" width="0.85546875" style="3" customWidth="1"/>
    <col min="1522" max="1522" width="61.7109375" style="3" customWidth="1"/>
    <col min="1523" max="1523" width="12.7109375" style="3" customWidth="1"/>
    <col min="1524" max="1525" width="15.7109375" style="3" customWidth="1"/>
    <col min="1526" max="1526" width="0.85546875" style="3" customWidth="1"/>
    <col min="1527" max="1527" width="61.7109375" style="3" bestFit="1" customWidth="1"/>
    <col min="1528" max="1528" width="12.7109375" style="3" customWidth="1"/>
    <col min="1529" max="1530" width="15.7109375" style="3" customWidth="1"/>
    <col min="1531" max="1532" width="12.5703125" style="3" customWidth="1"/>
    <col min="1533" max="1535" width="11.7109375" style="3" customWidth="1"/>
    <col min="1536" max="1776" width="9.140625" style="3"/>
    <col min="1777" max="1777" width="0.85546875" style="3" customWidth="1"/>
    <col min="1778" max="1778" width="61.7109375" style="3" customWidth="1"/>
    <col min="1779" max="1779" width="12.7109375" style="3" customWidth="1"/>
    <col min="1780" max="1781" width="15.7109375" style="3" customWidth="1"/>
    <col min="1782" max="1782" width="0.85546875" style="3" customWidth="1"/>
    <col min="1783" max="1783" width="61.7109375" style="3" bestFit="1" customWidth="1"/>
    <col min="1784" max="1784" width="12.7109375" style="3" customWidth="1"/>
    <col min="1785" max="1786" width="15.7109375" style="3" customWidth="1"/>
    <col min="1787" max="1788" width="12.5703125" style="3" customWidth="1"/>
    <col min="1789" max="1791" width="11.7109375" style="3" customWidth="1"/>
    <col min="1792" max="2032" width="9.140625" style="3"/>
    <col min="2033" max="2033" width="0.85546875" style="3" customWidth="1"/>
    <col min="2034" max="2034" width="61.7109375" style="3" customWidth="1"/>
    <col min="2035" max="2035" width="12.7109375" style="3" customWidth="1"/>
    <col min="2036" max="2037" width="15.7109375" style="3" customWidth="1"/>
    <col min="2038" max="2038" width="0.85546875" style="3" customWidth="1"/>
    <col min="2039" max="2039" width="61.7109375" style="3" bestFit="1" customWidth="1"/>
    <col min="2040" max="2040" width="12.7109375" style="3" customWidth="1"/>
    <col min="2041" max="2042" width="15.7109375" style="3" customWidth="1"/>
    <col min="2043" max="2044" width="12.5703125" style="3" customWidth="1"/>
    <col min="2045" max="2047" width="11.7109375" style="3" customWidth="1"/>
    <col min="2048" max="2288" width="9.140625" style="3"/>
    <col min="2289" max="2289" width="0.85546875" style="3" customWidth="1"/>
    <col min="2290" max="2290" width="61.7109375" style="3" customWidth="1"/>
    <col min="2291" max="2291" width="12.7109375" style="3" customWidth="1"/>
    <col min="2292" max="2293" width="15.7109375" style="3" customWidth="1"/>
    <col min="2294" max="2294" width="0.85546875" style="3" customWidth="1"/>
    <col min="2295" max="2295" width="61.7109375" style="3" bestFit="1" customWidth="1"/>
    <col min="2296" max="2296" width="12.7109375" style="3" customWidth="1"/>
    <col min="2297" max="2298" width="15.7109375" style="3" customWidth="1"/>
    <col min="2299" max="2300" width="12.5703125" style="3" customWidth="1"/>
    <col min="2301" max="2303" width="11.7109375" style="3" customWidth="1"/>
    <col min="2304" max="2544" width="9.140625" style="3"/>
    <col min="2545" max="2545" width="0.85546875" style="3" customWidth="1"/>
    <col min="2546" max="2546" width="61.7109375" style="3" customWidth="1"/>
    <col min="2547" max="2547" width="12.7109375" style="3" customWidth="1"/>
    <col min="2548" max="2549" width="15.7109375" style="3" customWidth="1"/>
    <col min="2550" max="2550" width="0.85546875" style="3" customWidth="1"/>
    <col min="2551" max="2551" width="61.7109375" style="3" bestFit="1" customWidth="1"/>
    <col min="2552" max="2552" width="12.7109375" style="3" customWidth="1"/>
    <col min="2553" max="2554" width="15.7109375" style="3" customWidth="1"/>
    <col min="2555" max="2556" width="12.5703125" style="3" customWidth="1"/>
    <col min="2557" max="2559" width="11.7109375" style="3" customWidth="1"/>
    <col min="2560" max="2800" width="9.140625" style="3"/>
    <col min="2801" max="2801" width="0.85546875" style="3" customWidth="1"/>
    <col min="2802" max="2802" width="61.7109375" style="3" customWidth="1"/>
    <col min="2803" max="2803" width="12.7109375" style="3" customWidth="1"/>
    <col min="2804" max="2805" width="15.7109375" style="3" customWidth="1"/>
    <col min="2806" max="2806" width="0.85546875" style="3" customWidth="1"/>
    <col min="2807" max="2807" width="61.7109375" style="3" bestFit="1" customWidth="1"/>
    <col min="2808" max="2808" width="12.7109375" style="3" customWidth="1"/>
    <col min="2809" max="2810" width="15.7109375" style="3" customWidth="1"/>
    <col min="2811" max="2812" width="12.5703125" style="3" customWidth="1"/>
    <col min="2813" max="2815" width="11.7109375" style="3" customWidth="1"/>
    <col min="2816" max="3056" width="9.140625" style="3"/>
    <col min="3057" max="3057" width="0.85546875" style="3" customWidth="1"/>
    <col min="3058" max="3058" width="61.7109375" style="3" customWidth="1"/>
    <col min="3059" max="3059" width="12.7109375" style="3" customWidth="1"/>
    <col min="3060" max="3061" width="15.7109375" style="3" customWidth="1"/>
    <col min="3062" max="3062" width="0.85546875" style="3" customWidth="1"/>
    <col min="3063" max="3063" width="61.7109375" style="3" bestFit="1" customWidth="1"/>
    <col min="3064" max="3064" width="12.7109375" style="3" customWidth="1"/>
    <col min="3065" max="3066" width="15.7109375" style="3" customWidth="1"/>
    <col min="3067" max="3068" width="12.5703125" style="3" customWidth="1"/>
    <col min="3069" max="3071" width="11.7109375" style="3" customWidth="1"/>
    <col min="3072" max="3312" width="9.140625" style="3"/>
    <col min="3313" max="3313" width="0.85546875" style="3" customWidth="1"/>
    <col min="3314" max="3314" width="61.7109375" style="3" customWidth="1"/>
    <col min="3315" max="3315" width="12.7109375" style="3" customWidth="1"/>
    <col min="3316" max="3317" width="15.7109375" style="3" customWidth="1"/>
    <col min="3318" max="3318" width="0.85546875" style="3" customWidth="1"/>
    <col min="3319" max="3319" width="61.7109375" style="3" bestFit="1" customWidth="1"/>
    <col min="3320" max="3320" width="12.7109375" style="3" customWidth="1"/>
    <col min="3321" max="3322" width="15.7109375" style="3" customWidth="1"/>
    <col min="3323" max="3324" width="12.5703125" style="3" customWidth="1"/>
    <col min="3325" max="3327" width="11.7109375" style="3" customWidth="1"/>
    <col min="3328" max="3568" width="9.140625" style="3"/>
    <col min="3569" max="3569" width="0.85546875" style="3" customWidth="1"/>
    <col min="3570" max="3570" width="61.7109375" style="3" customWidth="1"/>
    <col min="3571" max="3571" width="12.7109375" style="3" customWidth="1"/>
    <col min="3572" max="3573" width="15.7109375" style="3" customWidth="1"/>
    <col min="3574" max="3574" width="0.85546875" style="3" customWidth="1"/>
    <col min="3575" max="3575" width="61.7109375" style="3" bestFit="1" customWidth="1"/>
    <col min="3576" max="3576" width="12.7109375" style="3" customWidth="1"/>
    <col min="3577" max="3578" width="15.7109375" style="3" customWidth="1"/>
    <col min="3579" max="3580" width="12.5703125" style="3" customWidth="1"/>
    <col min="3581" max="3583" width="11.7109375" style="3" customWidth="1"/>
    <col min="3584" max="3824" width="9.140625" style="3"/>
    <col min="3825" max="3825" width="0.85546875" style="3" customWidth="1"/>
    <col min="3826" max="3826" width="61.7109375" style="3" customWidth="1"/>
    <col min="3827" max="3827" width="12.7109375" style="3" customWidth="1"/>
    <col min="3828" max="3829" width="15.7109375" style="3" customWidth="1"/>
    <col min="3830" max="3830" width="0.85546875" style="3" customWidth="1"/>
    <col min="3831" max="3831" width="61.7109375" style="3" bestFit="1" customWidth="1"/>
    <col min="3832" max="3832" width="12.7109375" style="3" customWidth="1"/>
    <col min="3833" max="3834" width="15.7109375" style="3" customWidth="1"/>
    <col min="3835" max="3836" width="12.5703125" style="3" customWidth="1"/>
    <col min="3837" max="3839" width="11.7109375" style="3" customWidth="1"/>
    <col min="3840" max="4080" width="9.140625" style="3"/>
    <col min="4081" max="4081" width="0.85546875" style="3" customWidth="1"/>
    <col min="4082" max="4082" width="61.7109375" style="3" customWidth="1"/>
    <col min="4083" max="4083" width="12.7109375" style="3" customWidth="1"/>
    <col min="4084" max="4085" width="15.7109375" style="3" customWidth="1"/>
    <col min="4086" max="4086" width="0.85546875" style="3" customWidth="1"/>
    <col min="4087" max="4087" width="61.7109375" style="3" bestFit="1" customWidth="1"/>
    <col min="4088" max="4088" width="12.7109375" style="3" customWidth="1"/>
    <col min="4089" max="4090" width="15.7109375" style="3" customWidth="1"/>
    <col min="4091" max="4092" width="12.5703125" style="3" customWidth="1"/>
    <col min="4093" max="4095" width="11.7109375" style="3" customWidth="1"/>
    <col min="4096" max="4336" width="9.140625" style="3"/>
    <col min="4337" max="4337" width="0.85546875" style="3" customWidth="1"/>
    <col min="4338" max="4338" width="61.7109375" style="3" customWidth="1"/>
    <col min="4339" max="4339" width="12.7109375" style="3" customWidth="1"/>
    <col min="4340" max="4341" width="15.7109375" style="3" customWidth="1"/>
    <col min="4342" max="4342" width="0.85546875" style="3" customWidth="1"/>
    <col min="4343" max="4343" width="61.7109375" style="3" bestFit="1" customWidth="1"/>
    <col min="4344" max="4344" width="12.7109375" style="3" customWidth="1"/>
    <col min="4345" max="4346" width="15.7109375" style="3" customWidth="1"/>
    <col min="4347" max="4348" width="12.5703125" style="3" customWidth="1"/>
    <col min="4349" max="4351" width="11.7109375" style="3" customWidth="1"/>
    <col min="4352" max="4592" width="9.140625" style="3"/>
    <col min="4593" max="4593" width="0.85546875" style="3" customWidth="1"/>
    <col min="4594" max="4594" width="61.7109375" style="3" customWidth="1"/>
    <col min="4595" max="4595" width="12.7109375" style="3" customWidth="1"/>
    <col min="4596" max="4597" width="15.7109375" style="3" customWidth="1"/>
    <col min="4598" max="4598" width="0.85546875" style="3" customWidth="1"/>
    <col min="4599" max="4599" width="61.7109375" style="3" bestFit="1" customWidth="1"/>
    <col min="4600" max="4600" width="12.7109375" style="3" customWidth="1"/>
    <col min="4601" max="4602" width="15.7109375" style="3" customWidth="1"/>
    <col min="4603" max="4604" width="12.5703125" style="3" customWidth="1"/>
    <col min="4605" max="4607" width="11.7109375" style="3" customWidth="1"/>
    <col min="4608" max="4848" width="9.140625" style="3"/>
    <col min="4849" max="4849" width="0.85546875" style="3" customWidth="1"/>
    <col min="4850" max="4850" width="61.7109375" style="3" customWidth="1"/>
    <col min="4851" max="4851" width="12.7109375" style="3" customWidth="1"/>
    <col min="4852" max="4853" width="15.7109375" style="3" customWidth="1"/>
    <col min="4854" max="4854" width="0.85546875" style="3" customWidth="1"/>
    <col min="4855" max="4855" width="61.7109375" style="3" bestFit="1" customWidth="1"/>
    <col min="4856" max="4856" width="12.7109375" style="3" customWidth="1"/>
    <col min="4857" max="4858" width="15.7109375" style="3" customWidth="1"/>
    <col min="4859" max="4860" width="12.5703125" style="3" customWidth="1"/>
    <col min="4861" max="4863" width="11.7109375" style="3" customWidth="1"/>
    <col min="4864" max="5104" width="9.140625" style="3"/>
    <col min="5105" max="5105" width="0.85546875" style="3" customWidth="1"/>
    <col min="5106" max="5106" width="61.7109375" style="3" customWidth="1"/>
    <col min="5107" max="5107" width="12.7109375" style="3" customWidth="1"/>
    <col min="5108" max="5109" width="15.7109375" style="3" customWidth="1"/>
    <col min="5110" max="5110" width="0.85546875" style="3" customWidth="1"/>
    <col min="5111" max="5111" width="61.7109375" style="3" bestFit="1" customWidth="1"/>
    <col min="5112" max="5112" width="12.7109375" style="3" customWidth="1"/>
    <col min="5113" max="5114" width="15.7109375" style="3" customWidth="1"/>
    <col min="5115" max="5116" width="12.5703125" style="3" customWidth="1"/>
    <col min="5117" max="5119" width="11.7109375" style="3" customWidth="1"/>
    <col min="5120" max="5360" width="9.140625" style="3"/>
    <col min="5361" max="5361" width="0.85546875" style="3" customWidth="1"/>
    <col min="5362" max="5362" width="61.7109375" style="3" customWidth="1"/>
    <col min="5363" max="5363" width="12.7109375" style="3" customWidth="1"/>
    <col min="5364" max="5365" width="15.7109375" style="3" customWidth="1"/>
    <col min="5366" max="5366" width="0.85546875" style="3" customWidth="1"/>
    <col min="5367" max="5367" width="61.7109375" style="3" bestFit="1" customWidth="1"/>
    <col min="5368" max="5368" width="12.7109375" style="3" customWidth="1"/>
    <col min="5369" max="5370" width="15.7109375" style="3" customWidth="1"/>
    <col min="5371" max="5372" width="12.5703125" style="3" customWidth="1"/>
    <col min="5373" max="5375" width="11.7109375" style="3" customWidth="1"/>
    <col min="5376" max="5616" width="9.140625" style="3"/>
    <col min="5617" max="5617" width="0.85546875" style="3" customWidth="1"/>
    <col min="5618" max="5618" width="61.7109375" style="3" customWidth="1"/>
    <col min="5619" max="5619" width="12.7109375" style="3" customWidth="1"/>
    <col min="5620" max="5621" width="15.7109375" style="3" customWidth="1"/>
    <col min="5622" max="5622" width="0.85546875" style="3" customWidth="1"/>
    <col min="5623" max="5623" width="61.7109375" style="3" bestFit="1" customWidth="1"/>
    <col min="5624" max="5624" width="12.7109375" style="3" customWidth="1"/>
    <col min="5625" max="5626" width="15.7109375" style="3" customWidth="1"/>
    <col min="5627" max="5628" width="12.5703125" style="3" customWidth="1"/>
    <col min="5629" max="5631" width="11.7109375" style="3" customWidth="1"/>
    <col min="5632" max="5872" width="9.140625" style="3"/>
    <col min="5873" max="5873" width="0.85546875" style="3" customWidth="1"/>
    <col min="5874" max="5874" width="61.7109375" style="3" customWidth="1"/>
    <col min="5875" max="5875" width="12.7109375" style="3" customWidth="1"/>
    <col min="5876" max="5877" width="15.7109375" style="3" customWidth="1"/>
    <col min="5878" max="5878" width="0.85546875" style="3" customWidth="1"/>
    <col min="5879" max="5879" width="61.7109375" style="3" bestFit="1" customWidth="1"/>
    <col min="5880" max="5880" width="12.7109375" style="3" customWidth="1"/>
    <col min="5881" max="5882" width="15.7109375" style="3" customWidth="1"/>
    <col min="5883" max="5884" width="12.5703125" style="3" customWidth="1"/>
    <col min="5885" max="5887" width="11.7109375" style="3" customWidth="1"/>
    <col min="5888" max="6128" width="9.140625" style="3"/>
    <col min="6129" max="6129" width="0.85546875" style="3" customWidth="1"/>
    <col min="6130" max="6130" width="61.7109375" style="3" customWidth="1"/>
    <col min="6131" max="6131" width="12.7109375" style="3" customWidth="1"/>
    <col min="6132" max="6133" width="15.7109375" style="3" customWidth="1"/>
    <col min="6134" max="6134" width="0.85546875" style="3" customWidth="1"/>
    <col min="6135" max="6135" width="61.7109375" style="3" bestFit="1" customWidth="1"/>
    <col min="6136" max="6136" width="12.7109375" style="3" customWidth="1"/>
    <col min="6137" max="6138" width="15.7109375" style="3" customWidth="1"/>
    <col min="6139" max="6140" width="12.5703125" style="3" customWidth="1"/>
    <col min="6141" max="6143" width="11.7109375" style="3" customWidth="1"/>
    <col min="6144" max="6384" width="9.140625" style="3"/>
    <col min="6385" max="6385" width="0.85546875" style="3" customWidth="1"/>
    <col min="6386" max="6386" width="61.7109375" style="3" customWidth="1"/>
    <col min="6387" max="6387" width="12.7109375" style="3" customWidth="1"/>
    <col min="6388" max="6389" width="15.7109375" style="3" customWidth="1"/>
    <col min="6390" max="6390" width="0.85546875" style="3" customWidth="1"/>
    <col min="6391" max="6391" width="61.7109375" style="3" bestFit="1" customWidth="1"/>
    <col min="6392" max="6392" width="12.7109375" style="3" customWidth="1"/>
    <col min="6393" max="6394" width="15.7109375" style="3" customWidth="1"/>
    <col min="6395" max="6396" width="12.5703125" style="3" customWidth="1"/>
    <col min="6397" max="6399" width="11.7109375" style="3" customWidth="1"/>
    <col min="6400" max="6640" width="9.140625" style="3"/>
    <col min="6641" max="6641" width="0.85546875" style="3" customWidth="1"/>
    <col min="6642" max="6642" width="61.7109375" style="3" customWidth="1"/>
    <col min="6643" max="6643" width="12.7109375" style="3" customWidth="1"/>
    <col min="6644" max="6645" width="15.7109375" style="3" customWidth="1"/>
    <col min="6646" max="6646" width="0.85546875" style="3" customWidth="1"/>
    <col min="6647" max="6647" width="61.7109375" style="3" bestFit="1" customWidth="1"/>
    <col min="6648" max="6648" width="12.7109375" style="3" customWidth="1"/>
    <col min="6649" max="6650" width="15.7109375" style="3" customWidth="1"/>
    <col min="6651" max="6652" width="12.5703125" style="3" customWidth="1"/>
    <col min="6653" max="6655" width="11.7109375" style="3" customWidth="1"/>
    <col min="6656" max="6896" width="9.140625" style="3"/>
    <col min="6897" max="6897" width="0.85546875" style="3" customWidth="1"/>
    <col min="6898" max="6898" width="61.7109375" style="3" customWidth="1"/>
    <col min="6899" max="6899" width="12.7109375" style="3" customWidth="1"/>
    <col min="6900" max="6901" width="15.7109375" style="3" customWidth="1"/>
    <col min="6902" max="6902" width="0.85546875" style="3" customWidth="1"/>
    <col min="6903" max="6903" width="61.7109375" style="3" bestFit="1" customWidth="1"/>
    <col min="6904" max="6904" width="12.7109375" style="3" customWidth="1"/>
    <col min="6905" max="6906" width="15.7109375" style="3" customWidth="1"/>
    <col min="6907" max="6908" width="12.5703125" style="3" customWidth="1"/>
    <col min="6909" max="6911" width="11.7109375" style="3" customWidth="1"/>
    <col min="6912" max="7152" width="9.140625" style="3"/>
    <col min="7153" max="7153" width="0.85546875" style="3" customWidth="1"/>
    <col min="7154" max="7154" width="61.7109375" style="3" customWidth="1"/>
    <col min="7155" max="7155" width="12.7109375" style="3" customWidth="1"/>
    <col min="7156" max="7157" width="15.7109375" style="3" customWidth="1"/>
    <col min="7158" max="7158" width="0.85546875" style="3" customWidth="1"/>
    <col min="7159" max="7159" width="61.7109375" style="3" bestFit="1" customWidth="1"/>
    <col min="7160" max="7160" width="12.7109375" style="3" customWidth="1"/>
    <col min="7161" max="7162" width="15.7109375" style="3" customWidth="1"/>
    <col min="7163" max="7164" width="12.5703125" style="3" customWidth="1"/>
    <col min="7165" max="7167" width="11.7109375" style="3" customWidth="1"/>
    <col min="7168" max="7408" width="9.140625" style="3"/>
    <col min="7409" max="7409" width="0.85546875" style="3" customWidth="1"/>
    <col min="7410" max="7410" width="61.7109375" style="3" customWidth="1"/>
    <col min="7411" max="7411" width="12.7109375" style="3" customWidth="1"/>
    <col min="7412" max="7413" width="15.7109375" style="3" customWidth="1"/>
    <col min="7414" max="7414" width="0.85546875" style="3" customWidth="1"/>
    <col min="7415" max="7415" width="61.7109375" style="3" bestFit="1" customWidth="1"/>
    <col min="7416" max="7416" width="12.7109375" style="3" customWidth="1"/>
    <col min="7417" max="7418" width="15.7109375" style="3" customWidth="1"/>
    <col min="7419" max="7420" width="12.5703125" style="3" customWidth="1"/>
    <col min="7421" max="7423" width="11.7109375" style="3" customWidth="1"/>
    <col min="7424" max="7664" width="9.140625" style="3"/>
    <col min="7665" max="7665" width="0.85546875" style="3" customWidth="1"/>
    <col min="7666" max="7666" width="61.7109375" style="3" customWidth="1"/>
    <col min="7667" max="7667" width="12.7109375" style="3" customWidth="1"/>
    <col min="7668" max="7669" width="15.7109375" style="3" customWidth="1"/>
    <col min="7670" max="7670" width="0.85546875" style="3" customWidth="1"/>
    <col min="7671" max="7671" width="61.7109375" style="3" bestFit="1" customWidth="1"/>
    <col min="7672" max="7672" width="12.7109375" style="3" customWidth="1"/>
    <col min="7673" max="7674" width="15.7109375" style="3" customWidth="1"/>
    <col min="7675" max="7676" width="12.5703125" style="3" customWidth="1"/>
    <col min="7677" max="7679" width="11.7109375" style="3" customWidth="1"/>
    <col min="7680" max="7920" width="9.140625" style="3"/>
    <col min="7921" max="7921" width="0.85546875" style="3" customWidth="1"/>
    <col min="7922" max="7922" width="61.7109375" style="3" customWidth="1"/>
    <col min="7923" max="7923" width="12.7109375" style="3" customWidth="1"/>
    <col min="7924" max="7925" width="15.7109375" style="3" customWidth="1"/>
    <col min="7926" max="7926" width="0.85546875" style="3" customWidth="1"/>
    <col min="7927" max="7927" width="61.7109375" style="3" bestFit="1" customWidth="1"/>
    <col min="7928" max="7928" width="12.7109375" style="3" customWidth="1"/>
    <col min="7929" max="7930" width="15.7109375" style="3" customWidth="1"/>
    <col min="7931" max="7932" width="12.5703125" style="3" customWidth="1"/>
    <col min="7933" max="7935" width="11.7109375" style="3" customWidth="1"/>
    <col min="7936" max="8176" width="9.140625" style="3"/>
    <col min="8177" max="8177" width="0.85546875" style="3" customWidth="1"/>
    <col min="8178" max="8178" width="61.7109375" style="3" customWidth="1"/>
    <col min="8179" max="8179" width="12.7109375" style="3" customWidth="1"/>
    <col min="8180" max="8181" width="15.7109375" style="3" customWidth="1"/>
    <col min="8182" max="8182" width="0.85546875" style="3" customWidth="1"/>
    <col min="8183" max="8183" width="61.7109375" style="3" bestFit="1" customWidth="1"/>
    <col min="8184" max="8184" width="12.7109375" style="3" customWidth="1"/>
    <col min="8185" max="8186" width="15.7109375" style="3" customWidth="1"/>
    <col min="8187" max="8188" width="12.5703125" style="3" customWidth="1"/>
    <col min="8189" max="8191" width="11.7109375" style="3" customWidth="1"/>
    <col min="8192" max="8432" width="9.140625" style="3"/>
    <col min="8433" max="8433" width="0.85546875" style="3" customWidth="1"/>
    <col min="8434" max="8434" width="61.7109375" style="3" customWidth="1"/>
    <col min="8435" max="8435" width="12.7109375" style="3" customWidth="1"/>
    <col min="8436" max="8437" width="15.7109375" style="3" customWidth="1"/>
    <col min="8438" max="8438" width="0.85546875" style="3" customWidth="1"/>
    <col min="8439" max="8439" width="61.7109375" style="3" bestFit="1" customWidth="1"/>
    <col min="8440" max="8440" width="12.7109375" style="3" customWidth="1"/>
    <col min="8441" max="8442" width="15.7109375" style="3" customWidth="1"/>
    <col min="8443" max="8444" width="12.5703125" style="3" customWidth="1"/>
    <col min="8445" max="8447" width="11.7109375" style="3" customWidth="1"/>
    <col min="8448" max="8688" width="9.140625" style="3"/>
    <col min="8689" max="8689" width="0.85546875" style="3" customWidth="1"/>
    <col min="8690" max="8690" width="61.7109375" style="3" customWidth="1"/>
    <col min="8691" max="8691" width="12.7109375" style="3" customWidth="1"/>
    <col min="8692" max="8693" width="15.7109375" style="3" customWidth="1"/>
    <col min="8694" max="8694" width="0.85546875" style="3" customWidth="1"/>
    <col min="8695" max="8695" width="61.7109375" style="3" bestFit="1" customWidth="1"/>
    <col min="8696" max="8696" width="12.7109375" style="3" customWidth="1"/>
    <col min="8697" max="8698" width="15.7109375" style="3" customWidth="1"/>
    <col min="8699" max="8700" width="12.5703125" style="3" customWidth="1"/>
    <col min="8701" max="8703" width="11.7109375" style="3" customWidth="1"/>
    <col min="8704" max="8944" width="9.140625" style="3"/>
    <col min="8945" max="8945" width="0.85546875" style="3" customWidth="1"/>
    <col min="8946" max="8946" width="61.7109375" style="3" customWidth="1"/>
    <col min="8947" max="8947" width="12.7109375" style="3" customWidth="1"/>
    <col min="8948" max="8949" width="15.7109375" style="3" customWidth="1"/>
    <col min="8950" max="8950" width="0.85546875" style="3" customWidth="1"/>
    <col min="8951" max="8951" width="61.7109375" style="3" bestFit="1" customWidth="1"/>
    <col min="8952" max="8952" width="12.7109375" style="3" customWidth="1"/>
    <col min="8953" max="8954" width="15.7109375" style="3" customWidth="1"/>
    <col min="8955" max="8956" width="12.5703125" style="3" customWidth="1"/>
    <col min="8957" max="8959" width="11.7109375" style="3" customWidth="1"/>
    <col min="8960" max="9200" width="9.140625" style="3"/>
    <col min="9201" max="9201" width="0.85546875" style="3" customWidth="1"/>
    <col min="9202" max="9202" width="61.7109375" style="3" customWidth="1"/>
    <col min="9203" max="9203" width="12.7109375" style="3" customWidth="1"/>
    <col min="9204" max="9205" width="15.7109375" style="3" customWidth="1"/>
    <col min="9206" max="9206" width="0.85546875" style="3" customWidth="1"/>
    <col min="9207" max="9207" width="61.7109375" style="3" bestFit="1" customWidth="1"/>
    <col min="9208" max="9208" width="12.7109375" style="3" customWidth="1"/>
    <col min="9209" max="9210" width="15.7109375" style="3" customWidth="1"/>
    <col min="9211" max="9212" width="12.5703125" style="3" customWidth="1"/>
    <col min="9213" max="9215" width="11.7109375" style="3" customWidth="1"/>
    <col min="9216" max="9456" width="9.140625" style="3"/>
    <col min="9457" max="9457" width="0.85546875" style="3" customWidth="1"/>
    <col min="9458" max="9458" width="61.7109375" style="3" customWidth="1"/>
    <col min="9459" max="9459" width="12.7109375" style="3" customWidth="1"/>
    <col min="9460" max="9461" width="15.7109375" style="3" customWidth="1"/>
    <col min="9462" max="9462" width="0.85546875" style="3" customWidth="1"/>
    <col min="9463" max="9463" width="61.7109375" style="3" bestFit="1" customWidth="1"/>
    <col min="9464" max="9464" width="12.7109375" style="3" customWidth="1"/>
    <col min="9465" max="9466" width="15.7109375" style="3" customWidth="1"/>
    <col min="9467" max="9468" width="12.5703125" style="3" customWidth="1"/>
    <col min="9469" max="9471" width="11.7109375" style="3" customWidth="1"/>
    <col min="9472" max="9712" width="9.140625" style="3"/>
    <col min="9713" max="9713" width="0.85546875" style="3" customWidth="1"/>
    <col min="9714" max="9714" width="61.7109375" style="3" customWidth="1"/>
    <col min="9715" max="9715" width="12.7109375" style="3" customWidth="1"/>
    <col min="9716" max="9717" width="15.7109375" style="3" customWidth="1"/>
    <col min="9718" max="9718" width="0.85546875" style="3" customWidth="1"/>
    <col min="9719" max="9719" width="61.7109375" style="3" bestFit="1" customWidth="1"/>
    <col min="9720" max="9720" width="12.7109375" style="3" customWidth="1"/>
    <col min="9721" max="9722" width="15.7109375" style="3" customWidth="1"/>
    <col min="9723" max="9724" width="12.5703125" style="3" customWidth="1"/>
    <col min="9725" max="9727" width="11.7109375" style="3" customWidth="1"/>
    <col min="9728" max="9968" width="9.140625" style="3"/>
    <col min="9969" max="9969" width="0.85546875" style="3" customWidth="1"/>
    <col min="9970" max="9970" width="61.7109375" style="3" customWidth="1"/>
    <col min="9971" max="9971" width="12.7109375" style="3" customWidth="1"/>
    <col min="9972" max="9973" width="15.7109375" style="3" customWidth="1"/>
    <col min="9974" max="9974" width="0.85546875" style="3" customWidth="1"/>
    <col min="9975" max="9975" width="61.7109375" style="3" bestFit="1" customWidth="1"/>
    <col min="9976" max="9976" width="12.7109375" style="3" customWidth="1"/>
    <col min="9977" max="9978" width="15.7109375" style="3" customWidth="1"/>
    <col min="9979" max="9980" width="12.5703125" style="3" customWidth="1"/>
    <col min="9981" max="9983" width="11.7109375" style="3" customWidth="1"/>
    <col min="9984" max="10224" width="9.140625" style="3"/>
    <col min="10225" max="10225" width="0.85546875" style="3" customWidth="1"/>
    <col min="10226" max="10226" width="61.7109375" style="3" customWidth="1"/>
    <col min="10227" max="10227" width="12.7109375" style="3" customWidth="1"/>
    <col min="10228" max="10229" width="15.7109375" style="3" customWidth="1"/>
    <col min="10230" max="10230" width="0.85546875" style="3" customWidth="1"/>
    <col min="10231" max="10231" width="61.7109375" style="3" bestFit="1" customWidth="1"/>
    <col min="10232" max="10232" width="12.7109375" style="3" customWidth="1"/>
    <col min="10233" max="10234" width="15.7109375" style="3" customWidth="1"/>
    <col min="10235" max="10236" width="12.5703125" style="3" customWidth="1"/>
    <col min="10237" max="10239" width="11.7109375" style="3" customWidth="1"/>
    <col min="10240" max="10480" width="9.140625" style="3"/>
    <col min="10481" max="10481" width="0.85546875" style="3" customWidth="1"/>
    <col min="10482" max="10482" width="61.7109375" style="3" customWidth="1"/>
    <col min="10483" max="10483" width="12.7109375" style="3" customWidth="1"/>
    <col min="10484" max="10485" width="15.7109375" style="3" customWidth="1"/>
    <col min="10486" max="10486" width="0.85546875" style="3" customWidth="1"/>
    <col min="10487" max="10487" width="61.7109375" style="3" bestFit="1" customWidth="1"/>
    <col min="10488" max="10488" width="12.7109375" style="3" customWidth="1"/>
    <col min="10489" max="10490" width="15.7109375" style="3" customWidth="1"/>
    <col min="10491" max="10492" width="12.5703125" style="3" customWidth="1"/>
    <col min="10493" max="10495" width="11.7109375" style="3" customWidth="1"/>
    <col min="10496" max="10736" width="9.140625" style="3"/>
    <col min="10737" max="10737" width="0.85546875" style="3" customWidth="1"/>
    <col min="10738" max="10738" width="61.7109375" style="3" customWidth="1"/>
    <col min="10739" max="10739" width="12.7109375" style="3" customWidth="1"/>
    <col min="10740" max="10741" width="15.7109375" style="3" customWidth="1"/>
    <col min="10742" max="10742" width="0.85546875" style="3" customWidth="1"/>
    <col min="10743" max="10743" width="61.7109375" style="3" bestFit="1" customWidth="1"/>
    <col min="10744" max="10744" width="12.7109375" style="3" customWidth="1"/>
    <col min="10745" max="10746" width="15.7109375" style="3" customWidth="1"/>
    <col min="10747" max="10748" width="12.5703125" style="3" customWidth="1"/>
    <col min="10749" max="10751" width="11.7109375" style="3" customWidth="1"/>
    <col min="10752" max="10992" width="9.140625" style="3"/>
    <col min="10993" max="10993" width="0.85546875" style="3" customWidth="1"/>
    <col min="10994" max="10994" width="61.7109375" style="3" customWidth="1"/>
    <col min="10995" max="10995" width="12.7109375" style="3" customWidth="1"/>
    <col min="10996" max="10997" width="15.7109375" style="3" customWidth="1"/>
    <col min="10998" max="10998" width="0.85546875" style="3" customWidth="1"/>
    <col min="10999" max="10999" width="61.7109375" style="3" bestFit="1" customWidth="1"/>
    <col min="11000" max="11000" width="12.7109375" style="3" customWidth="1"/>
    <col min="11001" max="11002" width="15.7109375" style="3" customWidth="1"/>
    <col min="11003" max="11004" width="12.5703125" style="3" customWidth="1"/>
    <col min="11005" max="11007" width="11.7109375" style="3" customWidth="1"/>
    <col min="11008" max="11248" width="9.140625" style="3"/>
    <col min="11249" max="11249" width="0.85546875" style="3" customWidth="1"/>
    <col min="11250" max="11250" width="61.7109375" style="3" customWidth="1"/>
    <col min="11251" max="11251" width="12.7109375" style="3" customWidth="1"/>
    <col min="11252" max="11253" width="15.7109375" style="3" customWidth="1"/>
    <col min="11254" max="11254" width="0.85546875" style="3" customWidth="1"/>
    <col min="11255" max="11255" width="61.7109375" style="3" bestFit="1" customWidth="1"/>
    <col min="11256" max="11256" width="12.7109375" style="3" customWidth="1"/>
    <col min="11257" max="11258" width="15.7109375" style="3" customWidth="1"/>
    <col min="11259" max="11260" width="12.5703125" style="3" customWidth="1"/>
    <col min="11261" max="11263" width="11.7109375" style="3" customWidth="1"/>
    <col min="11264" max="11504" width="9.140625" style="3"/>
    <col min="11505" max="11505" width="0.85546875" style="3" customWidth="1"/>
    <col min="11506" max="11506" width="61.7109375" style="3" customWidth="1"/>
    <col min="11507" max="11507" width="12.7109375" style="3" customWidth="1"/>
    <col min="11508" max="11509" width="15.7109375" style="3" customWidth="1"/>
    <col min="11510" max="11510" width="0.85546875" style="3" customWidth="1"/>
    <col min="11511" max="11511" width="61.7109375" style="3" bestFit="1" customWidth="1"/>
    <col min="11512" max="11512" width="12.7109375" style="3" customWidth="1"/>
    <col min="11513" max="11514" width="15.7109375" style="3" customWidth="1"/>
    <col min="11515" max="11516" width="12.5703125" style="3" customWidth="1"/>
    <col min="11517" max="11519" width="11.7109375" style="3" customWidth="1"/>
    <col min="11520" max="11760" width="9.140625" style="3"/>
    <col min="11761" max="11761" width="0.85546875" style="3" customWidth="1"/>
    <col min="11762" max="11762" width="61.7109375" style="3" customWidth="1"/>
    <col min="11763" max="11763" width="12.7109375" style="3" customWidth="1"/>
    <col min="11764" max="11765" width="15.7109375" style="3" customWidth="1"/>
    <col min="11766" max="11766" width="0.85546875" style="3" customWidth="1"/>
    <col min="11767" max="11767" width="61.7109375" style="3" bestFit="1" customWidth="1"/>
    <col min="11768" max="11768" width="12.7109375" style="3" customWidth="1"/>
    <col min="11769" max="11770" width="15.7109375" style="3" customWidth="1"/>
    <col min="11771" max="11772" width="12.5703125" style="3" customWidth="1"/>
    <col min="11773" max="11775" width="11.7109375" style="3" customWidth="1"/>
    <col min="11776" max="12016" width="9.140625" style="3"/>
    <col min="12017" max="12017" width="0.85546875" style="3" customWidth="1"/>
    <col min="12018" max="12018" width="61.7109375" style="3" customWidth="1"/>
    <col min="12019" max="12019" width="12.7109375" style="3" customWidth="1"/>
    <col min="12020" max="12021" width="15.7109375" style="3" customWidth="1"/>
    <col min="12022" max="12022" width="0.85546875" style="3" customWidth="1"/>
    <col min="12023" max="12023" width="61.7109375" style="3" bestFit="1" customWidth="1"/>
    <col min="12024" max="12024" width="12.7109375" style="3" customWidth="1"/>
    <col min="12025" max="12026" width="15.7109375" style="3" customWidth="1"/>
    <col min="12027" max="12028" width="12.5703125" style="3" customWidth="1"/>
    <col min="12029" max="12031" width="11.7109375" style="3" customWidth="1"/>
    <col min="12032" max="12272" width="9.140625" style="3"/>
    <col min="12273" max="12273" width="0.85546875" style="3" customWidth="1"/>
    <col min="12274" max="12274" width="61.7109375" style="3" customWidth="1"/>
    <col min="12275" max="12275" width="12.7109375" style="3" customWidth="1"/>
    <col min="12276" max="12277" width="15.7109375" style="3" customWidth="1"/>
    <col min="12278" max="12278" width="0.85546875" style="3" customWidth="1"/>
    <col min="12279" max="12279" width="61.7109375" style="3" bestFit="1" customWidth="1"/>
    <col min="12280" max="12280" width="12.7109375" style="3" customWidth="1"/>
    <col min="12281" max="12282" width="15.7109375" style="3" customWidth="1"/>
    <col min="12283" max="12284" width="12.5703125" style="3" customWidth="1"/>
    <col min="12285" max="12287" width="11.7109375" style="3" customWidth="1"/>
    <col min="12288" max="12528" width="9.140625" style="3"/>
    <col min="12529" max="12529" width="0.85546875" style="3" customWidth="1"/>
    <col min="12530" max="12530" width="61.7109375" style="3" customWidth="1"/>
    <col min="12531" max="12531" width="12.7109375" style="3" customWidth="1"/>
    <col min="12532" max="12533" width="15.7109375" style="3" customWidth="1"/>
    <col min="12534" max="12534" width="0.85546875" style="3" customWidth="1"/>
    <col min="12535" max="12535" width="61.7109375" style="3" bestFit="1" customWidth="1"/>
    <col min="12536" max="12536" width="12.7109375" style="3" customWidth="1"/>
    <col min="12537" max="12538" width="15.7109375" style="3" customWidth="1"/>
    <col min="12539" max="12540" width="12.5703125" style="3" customWidth="1"/>
    <col min="12541" max="12543" width="11.7109375" style="3" customWidth="1"/>
    <col min="12544" max="12784" width="9.140625" style="3"/>
    <col min="12785" max="12785" width="0.85546875" style="3" customWidth="1"/>
    <col min="12786" max="12786" width="61.7109375" style="3" customWidth="1"/>
    <col min="12787" max="12787" width="12.7109375" style="3" customWidth="1"/>
    <col min="12788" max="12789" width="15.7109375" style="3" customWidth="1"/>
    <col min="12790" max="12790" width="0.85546875" style="3" customWidth="1"/>
    <col min="12791" max="12791" width="61.7109375" style="3" bestFit="1" customWidth="1"/>
    <col min="12792" max="12792" width="12.7109375" style="3" customWidth="1"/>
    <col min="12793" max="12794" width="15.7109375" style="3" customWidth="1"/>
    <col min="12795" max="12796" width="12.5703125" style="3" customWidth="1"/>
    <col min="12797" max="12799" width="11.7109375" style="3" customWidth="1"/>
    <col min="12800" max="13040" width="9.140625" style="3"/>
    <col min="13041" max="13041" width="0.85546875" style="3" customWidth="1"/>
    <col min="13042" max="13042" width="61.7109375" style="3" customWidth="1"/>
    <col min="13043" max="13043" width="12.7109375" style="3" customWidth="1"/>
    <col min="13044" max="13045" width="15.7109375" style="3" customWidth="1"/>
    <col min="13046" max="13046" width="0.85546875" style="3" customWidth="1"/>
    <col min="13047" max="13047" width="61.7109375" style="3" bestFit="1" customWidth="1"/>
    <col min="13048" max="13048" width="12.7109375" style="3" customWidth="1"/>
    <col min="13049" max="13050" width="15.7109375" style="3" customWidth="1"/>
    <col min="13051" max="13052" width="12.5703125" style="3" customWidth="1"/>
    <col min="13053" max="13055" width="11.7109375" style="3" customWidth="1"/>
    <col min="13056" max="13296" width="9.140625" style="3"/>
    <col min="13297" max="13297" width="0.85546875" style="3" customWidth="1"/>
    <col min="13298" max="13298" width="61.7109375" style="3" customWidth="1"/>
    <col min="13299" max="13299" width="12.7109375" style="3" customWidth="1"/>
    <col min="13300" max="13301" width="15.7109375" style="3" customWidth="1"/>
    <col min="13302" max="13302" width="0.85546875" style="3" customWidth="1"/>
    <col min="13303" max="13303" width="61.7109375" style="3" bestFit="1" customWidth="1"/>
    <col min="13304" max="13304" width="12.7109375" style="3" customWidth="1"/>
    <col min="13305" max="13306" width="15.7109375" style="3" customWidth="1"/>
    <col min="13307" max="13308" width="12.5703125" style="3" customWidth="1"/>
    <col min="13309" max="13311" width="11.7109375" style="3" customWidth="1"/>
    <col min="13312" max="13552" width="9.140625" style="3"/>
    <col min="13553" max="13553" width="0.85546875" style="3" customWidth="1"/>
    <col min="13554" max="13554" width="61.7109375" style="3" customWidth="1"/>
    <col min="13555" max="13555" width="12.7109375" style="3" customWidth="1"/>
    <col min="13556" max="13557" width="15.7109375" style="3" customWidth="1"/>
    <col min="13558" max="13558" width="0.85546875" style="3" customWidth="1"/>
    <col min="13559" max="13559" width="61.7109375" style="3" bestFit="1" customWidth="1"/>
    <col min="13560" max="13560" width="12.7109375" style="3" customWidth="1"/>
    <col min="13561" max="13562" width="15.7109375" style="3" customWidth="1"/>
    <col min="13563" max="13564" width="12.5703125" style="3" customWidth="1"/>
    <col min="13565" max="13567" width="11.7109375" style="3" customWidth="1"/>
    <col min="13568" max="13808" width="9.140625" style="3"/>
    <col min="13809" max="13809" width="0.85546875" style="3" customWidth="1"/>
    <col min="13810" max="13810" width="61.7109375" style="3" customWidth="1"/>
    <col min="13811" max="13811" width="12.7109375" style="3" customWidth="1"/>
    <col min="13812" max="13813" width="15.7109375" style="3" customWidth="1"/>
    <col min="13814" max="13814" width="0.85546875" style="3" customWidth="1"/>
    <col min="13815" max="13815" width="61.7109375" style="3" bestFit="1" customWidth="1"/>
    <col min="13816" max="13816" width="12.7109375" style="3" customWidth="1"/>
    <col min="13817" max="13818" width="15.7109375" style="3" customWidth="1"/>
    <col min="13819" max="13820" width="12.5703125" style="3" customWidth="1"/>
    <col min="13821" max="13823" width="11.7109375" style="3" customWidth="1"/>
    <col min="13824" max="14064" width="9.140625" style="3"/>
    <col min="14065" max="14065" width="0.85546875" style="3" customWidth="1"/>
    <col min="14066" max="14066" width="61.7109375" style="3" customWidth="1"/>
    <col min="14067" max="14067" width="12.7109375" style="3" customWidth="1"/>
    <col min="14068" max="14069" width="15.7109375" style="3" customWidth="1"/>
    <col min="14070" max="14070" width="0.85546875" style="3" customWidth="1"/>
    <col min="14071" max="14071" width="61.7109375" style="3" bestFit="1" customWidth="1"/>
    <col min="14072" max="14072" width="12.7109375" style="3" customWidth="1"/>
    <col min="14073" max="14074" width="15.7109375" style="3" customWidth="1"/>
    <col min="14075" max="14076" width="12.5703125" style="3" customWidth="1"/>
    <col min="14077" max="14079" width="11.7109375" style="3" customWidth="1"/>
    <col min="14080" max="14320" width="9.140625" style="3"/>
    <col min="14321" max="14321" width="0.85546875" style="3" customWidth="1"/>
    <col min="14322" max="14322" width="61.7109375" style="3" customWidth="1"/>
    <col min="14323" max="14323" width="12.7109375" style="3" customWidth="1"/>
    <col min="14324" max="14325" width="15.7109375" style="3" customWidth="1"/>
    <col min="14326" max="14326" width="0.85546875" style="3" customWidth="1"/>
    <col min="14327" max="14327" width="61.7109375" style="3" bestFit="1" customWidth="1"/>
    <col min="14328" max="14328" width="12.7109375" style="3" customWidth="1"/>
    <col min="14329" max="14330" width="15.7109375" style="3" customWidth="1"/>
    <col min="14331" max="14332" width="12.5703125" style="3" customWidth="1"/>
    <col min="14333" max="14335" width="11.7109375" style="3" customWidth="1"/>
    <col min="14336" max="14576" width="9.140625" style="3"/>
    <col min="14577" max="14577" width="0.85546875" style="3" customWidth="1"/>
    <col min="14578" max="14578" width="61.7109375" style="3" customWidth="1"/>
    <col min="14579" max="14579" width="12.7109375" style="3" customWidth="1"/>
    <col min="14580" max="14581" width="15.7109375" style="3" customWidth="1"/>
    <col min="14582" max="14582" width="0.85546875" style="3" customWidth="1"/>
    <col min="14583" max="14583" width="61.7109375" style="3" bestFit="1" customWidth="1"/>
    <col min="14584" max="14584" width="12.7109375" style="3" customWidth="1"/>
    <col min="14585" max="14586" width="15.7109375" style="3" customWidth="1"/>
    <col min="14587" max="14588" width="12.5703125" style="3" customWidth="1"/>
    <col min="14589" max="14591" width="11.7109375" style="3" customWidth="1"/>
    <col min="14592" max="14832" width="9.140625" style="3"/>
    <col min="14833" max="14833" width="0.85546875" style="3" customWidth="1"/>
    <col min="14834" max="14834" width="61.7109375" style="3" customWidth="1"/>
    <col min="14835" max="14835" width="12.7109375" style="3" customWidth="1"/>
    <col min="14836" max="14837" width="15.7109375" style="3" customWidth="1"/>
    <col min="14838" max="14838" width="0.85546875" style="3" customWidth="1"/>
    <col min="14839" max="14839" width="61.7109375" style="3" bestFit="1" customWidth="1"/>
    <col min="14840" max="14840" width="12.7109375" style="3" customWidth="1"/>
    <col min="14841" max="14842" width="15.7109375" style="3" customWidth="1"/>
    <col min="14843" max="14844" width="12.5703125" style="3" customWidth="1"/>
    <col min="14845" max="14847" width="11.7109375" style="3" customWidth="1"/>
    <col min="14848" max="15088" width="9.140625" style="3"/>
    <col min="15089" max="15089" width="0.85546875" style="3" customWidth="1"/>
    <col min="15090" max="15090" width="61.7109375" style="3" customWidth="1"/>
    <col min="15091" max="15091" width="12.7109375" style="3" customWidth="1"/>
    <col min="15092" max="15093" width="15.7109375" style="3" customWidth="1"/>
    <col min="15094" max="15094" width="0.85546875" style="3" customWidth="1"/>
    <col min="15095" max="15095" width="61.7109375" style="3" bestFit="1" customWidth="1"/>
    <col min="15096" max="15096" width="12.7109375" style="3" customWidth="1"/>
    <col min="15097" max="15098" width="15.7109375" style="3" customWidth="1"/>
    <col min="15099" max="15100" width="12.5703125" style="3" customWidth="1"/>
    <col min="15101" max="15103" width="11.7109375" style="3" customWidth="1"/>
    <col min="15104" max="15344" width="9.140625" style="3"/>
    <col min="15345" max="15345" width="0.85546875" style="3" customWidth="1"/>
    <col min="15346" max="15346" width="61.7109375" style="3" customWidth="1"/>
    <col min="15347" max="15347" width="12.7109375" style="3" customWidth="1"/>
    <col min="15348" max="15349" width="15.7109375" style="3" customWidth="1"/>
    <col min="15350" max="15350" width="0.85546875" style="3" customWidth="1"/>
    <col min="15351" max="15351" width="61.7109375" style="3" bestFit="1" customWidth="1"/>
    <col min="15352" max="15352" width="12.7109375" style="3" customWidth="1"/>
    <col min="15353" max="15354" width="15.7109375" style="3" customWidth="1"/>
    <col min="15355" max="15356" width="12.5703125" style="3" customWidth="1"/>
    <col min="15357" max="15359" width="11.7109375" style="3" customWidth="1"/>
    <col min="15360" max="15600" width="9.140625" style="3"/>
    <col min="15601" max="15601" width="0.85546875" style="3" customWidth="1"/>
    <col min="15602" max="15602" width="61.7109375" style="3" customWidth="1"/>
    <col min="15603" max="15603" width="12.7109375" style="3" customWidth="1"/>
    <col min="15604" max="15605" width="15.7109375" style="3" customWidth="1"/>
    <col min="15606" max="15606" width="0.85546875" style="3" customWidth="1"/>
    <col min="15607" max="15607" width="61.7109375" style="3" bestFit="1" customWidth="1"/>
    <col min="15608" max="15608" width="12.7109375" style="3" customWidth="1"/>
    <col min="15609" max="15610" width="15.7109375" style="3" customWidth="1"/>
    <col min="15611" max="15612" width="12.5703125" style="3" customWidth="1"/>
    <col min="15613" max="15615" width="11.7109375" style="3" customWidth="1"/>
    <col min="15616" max="15856" width="9.140625" style="3"/>
    <col min="15857" max="15857" width="0.85546875" style="3" customWidth="1"/>
    <col min="15858" max="15858" width="61.7109375" style="3" customWidth="1"/>
    <col min="15859" max="15859" width="12.7109375" style="3" customWidth="1"/>
    <col min="15860" max="15861" width="15.7109375" style="3" customWidth="1"/>
    <col min="15862" max="15862" width="0.85546875" style="3" customWidth="1"/>
    <col min="15863" max="15863" width="61.7109375" style="3" bestFit="1" customWidth="1"/>
    <col min="15864" max="15864" width="12.7109375" style="3" customWidth="1"/>
    <col min="15865" max="15866" width="15.7109375" style="3" customWidth="1"/>
    <col min="15867" max="15868" width="12.5703125" style="3" customWidth="1"/>
    <col min="15869" max="15871" width="11.7109375" style="3" customWidth="1"/>
    <col min="15872" max="16112" width="9.140625" style="3"/>
    <col min="16113" max="16113" width="0.85546875" style="3" customWidth="1"/>
    <col min="16114" max="16114" width="61.7109375" style="3" customWidth="1"/>
    <col min="16115" max="16115" width="12.7109375" style="3" customWidth="1"/>
    <col min="16116" max="16117" width="15.7109375" style="3" customWidth="1"/>
    <col min="16118" max="16118" width="0.85546875" style="3" customWidth="1"/>
    <col min="16119" max="16119" width="61.7109375" style="3" bestFit="1" customWidth="1"/>
    <col min="16120" max="16120" width="12.7109375" style="3" customWidth="1"/>
    <col min="16121" max="16122" width="15.7109375" style="3" customWidth="1"/>
    <col min="16123" max="16124" width="12.5703125" style="3" customWidth="1"/>
    <col min="16125" max="16127" width="11.7109375" style="3" customWidth="1"/>
    <col min="16128" max="16384" width="9.140625" style="3"/>
  </cols>
  <sheetData>
    <row r="5" spans="1:11" ht="18.75" x14ac:dyDescent="0.3">
      <c r="A5" s="1"/>
      <c r="B5" s="335" t="s">
        <v>0</v>
      </c>
      <c r="C5" s="335"/>
      <c r="D5" s="335"/>
      <c r="E5" s="335"/>
      <c r="F5" s="335"/>
      <c r="G5" s="335"/>
      <c r="H5" s="335"/>
      <c r="I5" s="335"/>
    </row>
    <row r="6" spans="1:11" x14ac:dyDescent="0.3">
      <c r="I6" s="7"/>
    </row>
    <row r="7" spans="1:11" ht="18" x14ac:dyDescent="0.35">
      <c r="A7" s="9"/>
      <c r="B7" s="336" t="s">
        <v>1</v>
      </c>
      <c r="C7" s="336"/>
      <c r="D7" s="336"/>
      <c r="E7" s="336"/>
      <c r="F7" s="336"/>
      <c r="G7" s="336"/>
      <c r="H7" s="336"/>
      <c r="I7" s="336"/>
    </row>
    <row r="8" spans="1:11" ht="18" x14ac:dyDescent="0.35">
      <c r="A8" s="9"/>
      <c r="B8" s="337" t="s">
        <v>2</v>
      </c>
      <c r="C8" s="337"/>
      <c r="D8" s="337"/>
      <c r="E8" s="337"/>
      <c r="F8" s="337"/>
      <c r="G8" s="337"/>
      <c r="H8" s="337"/>
      <c r="I8" s="337"/>
    </row>
    <row r="9" spans="1:11" ht="16.5" x14ac:dyDescent="0.35">
      <c r="B9" s="10"/>
      <c r="C9" s="11"/>
      <c r="D9" s="12"/>
      <c r="E9" s="13"/>
      <c r="H9" s="14"/>
      <c r="I9" s="8"/>
    </row>
    <row r="10" spans="1:11" ht="15.75" thickBot="1" x14ac:dyDescent="0.35">
      <c r="I10" s="7"/>
    </row>
    <row r="11" spans="1:11" s="19" customFormat="1" ht="12.75" customHeight="1" x14ac:dyDescent="0.35">
      <c r="A11" s="15"/>
      <c r="B11" s="16"/>
      <c r="C11" s="338"/>
      <c r="D11" s="17"/>
      <c r="E11" s="18"/>
      <c r="F11" s="16"/>
      <c r="G11" s="338"/>
      <c r="H11" s="17"/>
      <c r="I11" s="18"/>
      <c r="J11" s="2"/>
      <c r="K11" s="2"/>
    </row>
    <row r="12" spans="1:11" s="19" customFormat="1" ht="12.75" customHeight="1" x14ac:dyDescent="0.35">
      <c r="A12" s="20"/>
      <c r="B12" s="21" t="s">
        <v>3</v>
      </c>
      <c r="C12" s="339"/>
      <c r="D12" s="22" t="s">
        <v>4</v>
      </c>
      <c r="E12" s="23" t="s">
        <v>5</v>
      </c>
      <c r="F12" s="21" t="s">
        <v>6</v>
      </c>
      <c r="G12" s="339"/>
      <c r="H12" s="22" t="s">
        <v>4</v>
      </c>
      <c r="I12" s="23" t="s">
        <v>5</v>
      </c>
      <c r="J12" s="2"/>
      <c r="K12" s="2"/>
    </row>
    <row r="13" spans="1:11" ht="13.5" customHeight="1" x14ac:dyDescent="0.35">
      <c r="A13" s="24"/>
      <c r="B13" s="25"/>
      <c r="C13" s="26"/>
      <c r="D13" s="27"/>
      <c r="E13" s="28"/>
      <c r="F13" s="29"/>
      <c r="G13" s="30"/>
      <c r="H13" s="31"/>
      <c r="I13" s="32"/>
    </row>
    <row r="14" spans="1:11" s="19" customFormat="1" ht="13.5" customHeight="1" x14ac:dyDescent="0.35">
      <c r="A14" s="33"/>
      <c r="B14" s="34" t="s">
        <v>7</v>
      </c>
      <c r="C14" s="35"/>
      <c r="D14" s="36">
        <f>+D15+D18+D22+D25+D28+D31</f>
        <v>9489112</v>
      </c>
      <c r="E14" s="37">
        <f>+E15+E18+E22+E25+E28+E31</f>
        <v>9129017</v>
      </c>
      <c r="F14" s="38" t="s">
        <v>8</v>
      </c>
      <c r="G14" s="39"/>
      <c r="H14" s="40">
        <f>+H15+H25+H28</f>
        <v>41646407</v>
      </c>
      <c r="I14" s="41">
        <f>+I15+I25+I28</f>
        <v>39364146</v>
      </c>
      <c r="J14" s="2"/>
      <c r="K14" s="2"/>
    </row>
    <row r="15" spans="1:11" s="19" customFormat="1" ht="13.5" customHeight="1" x14ac:dyDescent="0.35">
      <c r="A15" s="33"/>
      <c r="B15" s="34" t="s">
        <v>9</v>
      </c>
      <c r="C15" s="35" t="s">
        <v>10</v>
      </c>
      <c r="D15" s="42">
        <f>+SUM(D16:D17)</f>
        <v>990475</v>
      </c>
      <c r="E15" s="43">
        <f>+SUM(E16:E17)</f>
        <v>1087015</v>
      </c>
      <c r="F15" s="44" t="s">
        <v>11</v>
      </c>
      <c r="G15" s="39" t="s">
        <v>12</v>
      </c>
      <c r="H15" s="45">
        <f>+H16+H17+H18+H22+H23+H24</f>
        <v>41476062</v>
      </c>
      <c r="I15" s="46">
        <f>+I16+I17+I18+I22+I23+I24</f>
        <v>39267895</v>
      </c>
      <c r="J15" s="2"/>
    </row>
    <row r="16" spans="1:11" s="19" customFormat="1" ht="13.5" customHeight="1" x14ac:dyDescent="0.35">
      <c r="A16" s="33"/>
      <c r="B16" s="25" t="s">
        <v>13</v>
      </c>
      <c r="C16" s="35"/>
      <c r="D16" s="47">
        <v>942828</v>
      </c>
      <c r="E16" s="48">
        <v>1015353</v>
      </c>
      <c r="F16" s="38" t="s">
        <v>14</v>
      </c>
      <c r="G16" s="39"/>
      <c r="H16" s="49">
        <v>137564</v>
      </c>
      <c r="I16" s="46">
        <v>137564</v>
      </c>
      <c r="J16" s="2"/>
    </row>
    <row r="17" spans="1:12" s="19" customFormat="1" ht="13.5" customHeight="1" x14ac:dyDescent="0.35">
      <c r="A17" s="33"/>
      <c r="B17" s="25" t="s">
        <v>15</v>
      </c>
      <c r="C17" s="35"/>
      <c r="D17" s="47">
        <v>47647</v>
      </c>
      <c r="E17" s="48">
        <v>71662</v>
      </c>
      <c r="F17" s="38" t="s">
        <v>16</v>
      </c>
      <c r="G17" s="39"/>
      <c r="H17" s="49">
        <v>2533100</v>
      </c>
      <c r="I17" s="46">
        <v>2533100</v>
      </c>
      <c r="J17" s="2"/>
    </row>
    <row r="18" spans="1:12" s="19" customFormat="1" ht="13.5" customHeight="1" x14ac:dyDescent="0.35">
      <c r="A18" s="33"/>
      <c r="B18" s="34" t="s">
        <v>17</v>
      </c>
      <c r="C18" s="35" t="s">
        <v>18</v>
      </c>
      <c r="D18" s="42">
        <f>+SUM(D19:D21)</f>
        <v>4249423</v>
      </c>
      <c r="E18" s="43">
        <f>+SUM(E19:E21)</f>
        <v>3809429</v>
      </c>
      <c r="F18" s="38" t="s">
        <v>19</v>
      </c>
      <c r="G18" s="39"/>
      <c r="H18" s="49">
        <f>+SUM(H19:H21)</f>
        <v>35754296</v>
      </c>
      <c r="I18" s="46">
        <f>I19+I20+I21</f>
        <v>31100114</v>
      </c>
      <c r="J18" s="2"/>
    </row>
    <row r="19" spans="1:12" s="19" customFormat="1" ht="13.5" customHeight="1" x14ac:dyDescent="0.35">
      <c r="A19" s="33"/>
      <c r="B19" s="25" t="s">
        <v>20</v>
      </c>
      <c r="C19" s="35"/>
      <c r="D19" s="47">
        <v>1829578</v>
      </c>
      <c r="E19" s="48">
        <v>1846405</v>
      </c>
      <c r="F19" s="50" t="s">
        <v>21</v>
      </c>
      <c r="G19" s="39"/>
      <c r="H19" s="51">
        <v>27513</v>
      </c>
      <c r="I19" s="52">
        <v>27513</v>
      </c>
      <c r="J19" s="2"/>
    </row>
    <row r="20" spans="1:12" ht="13.5" customHeight="1" x14ac:dyDescent="0.35">
      <c r="A20" s="33"/>
      <c r="B20" s="25" t="s">
        <v>22</v>
      </c>
      <c r="C20" s="35"/>
      <c r="D20" s="47">
        <v>2419845</v>
      </c>
      <c r="E20" s="48">
        <v>1960251</v>
      </c>
      <c r="F20" s="50" t="s">
        <v>23</v>
      </c>
      <c r="G20" s="39"/>
      <c r="H20" s="51">
        <v>34339706</v>
      </c>
      <c r="I20" s="52">
        <v>30035896</v>
      </c>
      <c r="K20" s="19"/>
      <c r="L20" s="19"/>
    </row>
    <row r="21" spans="1:12" ht="13.5" customHeight="1" x14ac:dyDescent="0.35">
      <c r="A21" s="33"/>
      <c r="B21" s="25" t="s">
        <v>24</v>
      </c>
      <c r="C21" s="53"/>
      <c r="D21" s="54">
        <v>0</v>
      </c>
      <c r="E21" s="48">
        <v>2773</v>
      </c>
      <c r="F21" s="50" t="s">
        <v>25</v>
      </c>
      <c r="G21" s="39"/>
      <c r="H21" s="51">
        <v>1387077</v>
      </c>
      <c r="I21" s="52">
        <v>1036705</v>
      </c>
      <c r="K21" s="19"/>
    </row>
    <row r="22" spans="1:12" ht="13.5" customHeight="1" x14ac:dyDescent="0.35">
      <c r="A22" s="33"/>
      <c r="B22" s="34" t="s">
        <v>26</v>
      </c>
      <c r="C22" s="35" t="s">
        <v>27</v>
      </c>
      <c r="D22" s="42">
        <f>+SUM(D23:D24)</f>
        <v>240555</v>
      </c>
      <c r="E22" s="43">
        <f>+SUM(E23:E24)</f>
        <v>243436</v>
      </c>
      <c r="F22" s="38" t="s">
        <v>28</v>
      </c>
      <c r="G22" s="39"/>
      <c r="H22" s="49">
        <v>-19740</v>
      </c>
      <c r="I22" s="46">
        <v>-2930</v>
      </c>
      <c r="K22" s="19"/>
    </row>
    <row r="23" spans="1:12" ht="13.5" customHeight="1" x14ac:dyDescent="0.35">
      <c r="A23" s="24"/>
      <c r="B23" s="25" t="s">
        <v>29</v>
      </c>
      <c r="C23" s="35"/>
      <c r="D23" s="47">
        <v>51578</v>
      </c>
      <c r="E23" s="48">
        <v>51578</v>
      </c>
      <c r="F23" s="38" t="s">
        <v>30</v>
      </c>
      <c r="G23" s="39"/>
      <c r="H23" s="49">
        <v>3070842</v>
      </c>
      <c r="I23" s="46">
        <v>6738121</v>
      </c>
      <c r="K23" s="19"/>
    </row>
    <row r="24" spans="1:12" ht="13.5" customHeight="1" x14ac:dyDescent="0.35">
      <c r="A24" s="24"/>
      <c r="B24" s="25" t="s">
        <v>31</v>
      </c>
      <c r="C24" s="35"/>
      <c r="D24" s="47">
        <v>188977</v>
      </c>
      <c r="E24" s="48">
        <v>191858</v>
      </c>
      <c r="F24" s="38" t="s">
        <v>32</v>
      </c>
      <c r="G24" s="39"/>
      <c r="H24" s="55">
        <v>0</v>
      </c>
      <c r="I24" s="46">
        <v>-1238074</v>
      </c>
      <c r="K24" s="19"/>
      <c r="L24" s="56"/>
    </row>
    <row r="25" spans="1:12" ht="13.5" customHeight="1" x14ac:dyDescent="0.35">
      <c r="A25" s="24"/>
      <c r="B25" s="34" t="s">
        <v>33</v>
      </c>
      <c r="C25" s="35" t="s">
        <v>34</v>
      </c>
      <c r="D25" s="42">
        <f>+D26+D27</f>
        <v>203319</v>
      </c>
      <c r="E25" s="43">
        <f>+E26+E27</f>
        <v>202712</v>
      </c>
      <c r="F25" s="44" t="s">
        <v>35</v>
      </c>
      <c r="G25" s="39"/>
      <c r="H25" s="57">
        <f>+H27+H26</f>
        <v>-24220</v>
      </c>
      <c r="I25" s="46">
        <f>+I27+I26</f>
        <v>-85480</v>
      </c>
      <c r="K25" s="58"/>
      <c r="L25" s="59"/>
    </row>
    <row r="26" spans="1:12" ht="13.5" customHeight="1" x14ac:dyDescent="0.35">
      <c r="A26" s="24"/>
      <c r="B26" s="25" t="s">
        <v>36</v>
      </c>
      <c r="C26" s="35"/>
      <c r="D26" s="47">
        <v>1503</v>
      </c>
      <c r="E26" s="48">
        <v>1503</v>
      </c>
      <c r="F26" s="25" t="s">
        <v>37</v>
      </c>
      <c r="G26" s="60" t="s">
        <v>34</v>
      </c>
      <c r="H26" s="51">
        <v>-24277</v>
      </c>
      <c r="I26" s="52">
        <v>-60571</v>
      </c>
      <c r="L26" s="59"/>
    </row>
    <row r="27" spans="1:12" ht="13.5" customHeight="1" x14ac:dyDescent="0.35">
      <c r="A27" s="24"/>
      <c r="B27" s="25" t="s">
        <v>38</v>
      </c>
      <c r="C27" s="35" t="s">
        <v>39</v>
      </c>
      <c r="D27" s="47">
        <v>201816</v>
      </c>
      <c r="E27" s="48">
        <v>201209</v>
      </c>
      <c r="F27" s="25" t="s">
        <v>40</v>
      </c>
      <c r="G27" s="61"/>
      <c r="H27" s="51">
        <v>57</v>
      </c>
      <c r="I27" s="52">
        <v>-24909</v>
      </c>
    </row>
    <row r="28" spans="1:12" ht="13.5" customHeight="1" x14ac:dyDescent="0.35">
      <c r="A28" s="24"/>
      <c r="B28" s="34" t="s">
        <v>41</v>
      </c>
      <c r="C28" s="35" t="s">
        <v>34</v>
      </c>
      <c r="D28" s="42">
        <f>+SUM(D29:D30)</f>
        <v>3186028</v>
      </c>
      <c r="E28" s="43">
        <f>+SUM(E29:E30)</f>
        <v>3167286</v>
      </c>
      <c r="F28" s="38" t="s">
        <v>42</v>
      </c>
      <c r="G28" s="62" t="s">
        <v>12</v>
      </c>
      <c r="H28" s="49">
        <v>194565</v>
      </c>
      <c r="I28" s="46">
        <v>181731</v>
      </c>
    </row>
    <row r="29" spans="1:12" ht="13.5" customHeight="1" x14ac:dyDescent="0.35">
      <c r="A29" s="24"/>
      <c r="B29" s="25" t="s">
        <v>36</v>
      </c>
      <c r="C29" s="35"/>
      <c r="D29" s="48">
        <v>2967631</v>
      </c>
      <c r="E29" s="48">
        <v>2919239</v>
      </c>
      <c r="F29" s="38"/>
      <c r="G29" s="62"/>
      <c r="H29" s="49"/>
      <c r="I29" s="46"/>
      <c r="K29" s="59"/>
    </row>
    <row r="30" spans="1:12" ht="13.5" customHeight="1" x14ac:dyDescent="0.35">
      <c r="A30" s="24"/>
      <c r="B30" s="25" t="s">
        <v>43</v>
      </c>
      <c r="C30" s="35"/>
      <c r="D30" s="47">
        <v>218397</v>
      </c>
      <c r="E30" s="48">
        <v>248047</v>
      </c>
      <c r="F30" s="63"/>
      <c r="G30" s="64"/>
      <c r="H30" s="51"/>
      <c r="I30" s="52"/>
    </row>
    <row r="31" spans="1:12" ht="13.5" customHeight="1" x14ac:dyDescent="0.35">
      <c r="A31" s="24"/>
      <c r="B31" s="34" t="s">
        <v>44</v>
      </c>
      <c r="C31" s="35" t="s">
        <v>45</v>
      </c>
      <c r="D31" s="42">
        <v>619312</v>
      </c>
      <c r="E31" s="43">
        <v>619139</v>
      </c>
      <c r="F31" s="63"/>
      <c r="G31" s="64"/>
      <c r="H31" s="65"/>
      <c r="I31" s="52"/>
    </row>
    <row r="32" spans="1:12" ht="13.5" customHeight="1" x14ac:dyDescent="0.35">
      <c r="A32" s="24"/>
      <c r="C32" s="35"/>
      <c r="D32" s="48"/>
      <c r="E32" s="48"/>
      <c r="F32" s="34" t="s">
        <v>46</v>
      </c>
      <c r="G32" s="35"/>
      <c r="H32" s="66">
        <f>+H33</f>
        <v>337482</v>
      </c>
      <c r="I32" s="67">
        <f>+I33</f>
        <v>325384</v>
      </c>
    </row>
    <row r="33" spans="1:11" ht="13.5" customHeight="1" x14ac:dyDescent="0.35">
      <c r="A33" s="24"/>
      <c r="B33" s="68"/>
      <c r="C33" s="35"/>
      <c r="D33" s="47"/>
      <c r="E33" s="48"/>
      <c r="F33" s="34" t="s">
        <v>47</v>
      </c>
      <c r="G33" s="35" t="s">
        <v>45</v>
      </c>
      <c r="H33" s="49">
        <v>337482</v>
      </c>
      <c r="I33" s="69">
        <v>325384</v>
      </c>
    </row>
    <row r="34" spans="1:11" ht="13.5" customHeight="1" x14ac:dyDescent="0.35">
      <c r="A34" s="24"/>
      <c r="B34" s="38" t="s">
        <v>48</v>
      </c>
      <c r="C34" s="35"/>
      <c r="D34" s="66">
        <f>+D35+D37+D43+D45+D47+D48</f>
        <v>45219158.460000001</v>
      </c>
      <c r="E34" s="70">
        <f>+E35+E37+E43+E45+E47+E48</f>
        <v>41310879</v>
      </c>
      <c r="F34" s="34"/>
      <c r="G34" s="61"/>
      <c r="H34" s="71"/>
      <c r="I34" s="69"/>
    </row>
    <row r="35" spans="1:11" ht="13.5" customHeight="1" x14ac:dyDescent="0.35">
      <c r="A35" s="24"/>
      <c r="B35" s="34" t="s">
        <v>49</v>
      </c>
      <c r="C35" s="35"/>
      <c r="D35" s="42">
        <f>+D36</f>
        <v>761845</v>
      </c>
      <c r="E35" s="72">
        <f>+E36</f>
        <v>409711</v>
      </c>
      <c r="F35" s="63"/>
      <c r="G35" s="64"/>
      <c r="H35" s="73"/>
      <c r="I35" s="74"/>
    </row>
    <row r="36" spans="1:11" ht="13.5" customHeight="1" x14ac:dyDescent="0.35">
      <c r="A36" s="24"/>
      <c r="B36" s="25" t="s">
        <v>50</v>
      </c>
      <c r="C36" s="35"/>
      <c r="D36" s="47">
        <v>761845</v>
      </c>
      <c r="E36" s="48">
        <v>409711</v>
      </c>
      <c r="F36" s="38" t="s">
        <v>51</v>
      </c>
      <c r="G36" s="35"/>
      <c r="H36" s="66">
        <f>+H38+H41+H42+H49+H37</f>
        <v>12724381</v>
      </c>
      <c r="I36" s="75">
        <f>+I37+I38+I41+I42+I49</f>
        <v>10750366</v>
      </c>
      <c r="J36" s="76"/>
    </row>
    <row r="37" spans="1:11" ht="13.5" customHeight="1" x14ac:dyDescent="0.35">
      <c r="A37" s="24"/>
      <c r="B37" s="34" t="s">
        <v>52</v>
      </c>
      <c r="C37" s="35"/>
      <c r="D37" s="77">
        <f>+SUM(D38:D42)</f>
        <v>22574503</v>
      </c>
      <c r="E37" s="43">
        <f>+SUM(E38:E42)</f>
        <v>24155746</v>
      </c>
      <c r="F37" s="38" t="s">
        <v>53</v>
      </c>
      <c r="G37" s="35" t="s">
        <v>54</v>
      </c>
      <c r="H37" s="78">
        <v>5480</v>
      </c>
      <c r="I37" s="79">
        <v>0</v>
      </c>
      <c r="J37" s="76"/>
    </row>
    <row r="38" spans="1:11" s="19" customFormat="1" ht="13.5" customHeight="1" x14ac:dyDescent="0.35">
      <c r="A38" s="24"/>
      <c r="B38" s="25" t="s">
        <v>55</v>
      </c>
      <c r="C38" s="35" t="s">
        <v>56</v>
      </c>
      <c r="D38" s="80">
        <v>21731427</v>
      </c>
      <c r="E38" s="48">
        <v>23299212</v>
      </c>
      <c r="F38" s="81" t="s">
        <v>57</v>
      </c>
      <c r="G38" s="35"/>
      <c r="H38" s="78">
        <f>+H39+H40</f>
        <v>798888</v>
      </c>
      <c r="I38" s="69">
        <f>+I39+I40</f>
        <v>70949</v>
      </c>
      <c r="J38" s="76"/>
      <c r="K38" s="2"/>
    </row>
    <row r="39" spans="1:11" s="19" customFormat="1" ht="13.5" customHeight="1" x14ac:dyDescent="0.35">
      <c r="A39" s="24"/>
      <c r="B39" s="25" t="s">
        <v>58</v>
      </c>
      <c r="C39" s="35" t="s">
        <v>39</v>
      </c>
      <c r="D39" s="80">
        <v>73180</v>
      </c>
      <c r="E39" s="48">
        <v>68571</v>
      </c>
      <c r="F39" s="50" t="s">
        <v>59</v>
      </c>
      <c r="G39" s="63"/>
      <c r="H39" s="73">
        <v>2745</v>
      </c>
      <c r="I39" s="74">
        <v>7723</v>
      </c>
      <c r="J39" s="76"/>
      <c r="K39" s="2"/>
    </row>
    <row r="40" spans="1:11" s="19" customFormat="1" ht="13.5" customHeight="1" x14ac:dyDescent="0.35">
      <c r="A40" s="24"/>
      <c r="B40" s="25" t="s">
        <v>60</v>
      </c>
      <c r="C40" s="35"/>
      <c r="D40" s="80">
        <v>50102</v>
      </c>
      <c r="E40" s="48">
        <v>39371</v>
      </c>
      <c r="F40" s="50" t="s">
        <v>61</v>
      </c>
      <c r="G40" s="63"/>
      <c r="H40" s="73">
        <v>796143</v>
      </c>
      <c r="I40" s="74">
        <v>63226</v>
      </c>
      <c r="J40" s="76"/>
      <c r="K40" s="2"/>
    </row>
    <row r="41" spans="1:11" s="19" customFormat="1" ht="13.5" customHeight="1" x14ac:dyDescent="0.35">
      <c r="A41" s="24"/>
      <c r="B41" s="25" t="s">
        <v>62</v>
      </c>
      <c r="C41" s="35"/>
      <c r="D41" s="80">
        <v>5381</v>
      </c>
      <c r="E41" s="48">
        <v>2671</v>
      </c>
      <c r="F41" s="38" t="s">
        <v>63</v>
      </c>
      <c r="G41" s="39" t="s">
        <v>39</v>
      </c>
      <c r="H41" s="71">
        <f>1873894+88703</f>
        <v>1962597</v>
      </c>
      <c r="I41" s="69">
        <v>911328</v>
      </c>
      <c r="J41" s="76"/>
      <c r="K41" s="2"/>
    </row>
    <row r="42" spans="1:11" s="19" customFormat="1" ht="13.5" customHeight="1" x14ac:dyDescent="0.35">
      <c r="A42" s="24"/>
      <c r="B42" s="25" t="s">
        <v>64</v>
      </c>
      <c r="C42" s="35" t="s">
        <v>45</v>
      </c>
      <c r="D42" s="47">
        <v>714413</v>
      </c>
      <c r="E42" s="48">
        <v>745921</v>
      </c>
      <c r="F42" s="82" t="s">
        <v>65</v>
      </c>
      <c r="G42" s="35"/>
      <c r="H42" s="71">
        <f>+SUM(H43:H48)</f>
        <v>9279372</v>
      </c>
      <c r="I42" s="83">
        <f>+SUM(I43:I48)</f>
        <v>8073166</v>
      </c>
      <c r="J42" s="76"/>
      <c r="K42" s="2"/>
    </row>
    <row r="43" spans="1:11" s="19" customFormat="1" ht="13.5" customHeight="1" x14ac:dyDescent="0.35">
      <c r="A43" s="24"/>
      <c r="B43" s="34" t="s">
        <v>66</v>
      </c>
      <c r="C43" s="35" t="s">
        <v>67</v>
      </c>
      <c r="D43" s="77">
        <f>+SUM(D44:D44)</f>
        <v>62785</v>
      </c>
      <c r="E43" s="43">
        <f>+E44</f>
        <v>62041</v>
      </c>
      <c r="F43" s="50" t="s">
        <v>68</v>
      </c>
      <c r="G43" s="39"/>
      <c r="H43" s="73">
        <v>2126626</v>
      </c>
      <c r="I43" s="74">
        <v>2014864</v>
      </c>
      <c r="J43" s="76"/>
      <c r="K43" s="2"/>
    </row>
    <row r="44" spans="1:11" s="19" customFormat="1" ht="13.5" customHeight="1" x14ac:dyDescent="0.35">
      <c r="A44" s="24"/>
      <c r="B44" s="25" t="s">
        <v>69</v>
      </c>
      <c r="C44" s="84"/>
      <c r="D44" s="80">
        <v>62785</v>
      </c>
      <c r="E44" s="47">
        <v>62041</v>
      </c>
      <c r="F44" s="50" t="s">
        <v>70</v>
      </c>
      <c r="G44" s="39" t="s">
        <v>39</v>
      </c>
      <c r="H44" s="73">
        <v>211424</v>
      </c>
      <c r="I44" s="74">
        <v>175006</v>
      </c>
      <c r="J44" s="76"/>
      <c r="K44" s="76"/>
    </row>
    <row r="45" spans="1:11" s="19" customFormat="1" ht="13.5" customHeight="1" x14ac:dyDescent="0.35">
      <c r="A45" s="24"/>
      <c r="B45" s="34" t="s">
        <v>71</v>
      </c>
      <c r="C45" s="35"/>
      <c r="D45" s="42">
        <f>+D46</f>
        <v>88442.46</v>
      </c>
      <c r="E45" s="43">
        <f>+E46</f>
        <v>61139</v>
      </c>
      <c r="F45" s="50" t="s">
        <v>72</v>
      </c>
      <c r="G45" s="39"/>
      <c r="H45" s="73">
        <v>2847795</v>
      </c>
      <c r="I45" s="74">
        <v>3090890</v>
      </c>
      <c r="J45" s="76"/>
      <c r="K45" s="76"/>
    </row>
    <row r="46" spans="1:11" s="19" customFormat="1" ht="13.5" customHeight="1" x14ac:dyDescent="0.35">
      <c r="A46" s="24"/>
      <c r="B46" s="25" t="s">
        <v>43</v>
      </c>
      <c r="C46" s="35" t="s">
        <v>34</v>
      </c>
      <c r="D46" s="47">
        <v>88442.46</v>
      </c>
      <c r="E46" s="48">
        <v>61139</v>
      </c>
      <c r="F46" s="50" t="s">
        <v>73</v>
      </c>
      <c r="G46" s="39"/>
      <c r="H46" s="51">
        <f>1821404</f>
        <v>1821404</v>
      </c>
      <c r="I46" s="74">
        <v>73037</v>
      </c>
      <c r="J46" s="76"/>
      <c r="K46" s="76"/>
    </row>
    <row r="47" spans="1:11" s="19" customFormat="1" ht="13.5" customHeight="1" x14ac:dyDescent="0.35">
      <c r="A47" s="24"/>
      <c r="B47" s="34" t="s">
        <v>74</v>
      </c>
      <c r="C47" s="35"/>
      <c r="D47" s="42">
        <v>25248</v>
      </c>
      <c r="E47" s="43">
        <v>79654</v>
      </c>
      <c r="F47" s="50" t="s">
        <v>75</v>
      </c>
      <c r="G47" s="39"/>
      <c r="H47" s="85" t="s">
        <v>76</v>
      </c>
      <c r="I47" s="74">
        <v>8285</v>
      </c>
      <c r="J47" s="76"/>
      <c r="K47" s="76"/>
    </row>
    <row r="48" spans="1:11" s="19" customFormat="1" ht="13.5" customHeight="1" x14ac:dyDescent="0.35">
      <c r="A48" s="24"/>
      <c r="B48" s="34" t="s">
        <v>77</v>
      </c>
      <c r="C48" s="35"/>
      <c r="D48" s="42">
        <f>+D49</f>
        <v>21706335</v>
      </c>
      <c r="E48" s="43">
        <f>+E49</f>
        <v>16542588</v>
      </c>
      <c r="F48" s="50" t="s">
        <v>78</v>
      </c>
      <c r="G48" s="39" t="s">
        <v>45</v>
      </c>
      <c r="H48" s="51">
        <v>2272123</v>
      </c>
      <c r="I48" s="74">
        <v>2711084</v>
      </c>
      <c r="J48" s="76"/>
      <c r="K48" s="76"/>
    </row>
    <row r="49" spans="1:11" s="92" customFormat="1" ht="14.25" customHeight="1" x14ac:dyDescent="0.35">
      <c r="A49" s="86"/>
      <c r="B49" s="25" t="s">
        <v>79</v>
      </c>
      <c r="C49" s="87"/>
      <c r="D49" s="47">
        <v>21706335</v>
      </c>
      <c r="E49" s="88">
        <v>16542588</v>
      </c>
      <c r="F49" s="34" t="s">
        <v>74</v>
      </c>
      <c r="G49" s="61"/>
      <c r="H49" s="89">
        <v>678044</v>
      </c>
      <c r="I49" s="90">
        <v>1694923</v>
      </c>
      <c r="J49" s="91"/>
      <c r="K49" s="91"/>
    </row>
    <row r="50" spans="1:11" s="19" customFormat="1" ht="12.75" customHeight="1" thickBot="1" x14ac:dyDescent="0.35">
      <c r="A50" s="93"/>
      <c r="B50" s="94" t="s">
        <v>80</v>
      </c>
      <c r="C50" s="95"/>
      <c r="D50" s="96">
        <f>+D34+D14</f>
        <v>54708270.460000001</v>
      </c>
      <c r="E50" s="97">
        <f>+E34+E14</f>
        <v>50439896</v>
      </c>
      <c r="F50" s="98" t="s">
        <v>81</v>
      </c>
      <c r="G50" s="95"/>
      <c r="H50" s="99">
        <f>+H36+H32+H14</f>
        <v>54708270</v>
      </c>
      <c r="I50" s="100">
        <f>+I36+I32+I14</f>
        <v>50439896</v>
      </c>
      <c r="J50" s="76"/>
      <c r="K50" s="76"/>
    </row>
    <row r="51" spans="1:11" s="19" customFormat="1" ht="12.75" customHeight="1" x14ac:dyDescent="0.3">
      <c r="A51" s="3"/>
      <c r="B51" s="2"/>
      <c r="C51" s="4"/>
      <c r="D51" s="5"/>
      <c r="E51" s="6"/>
      <c r="F51" s="2"/>
      <c r="G51" s="7"/>
      <c r="H51" s="101"/>
      <c r="I51" s="102"/>
      <c r="J51" s="76"/>
      <c r="K51" s="76"/>
    </row>
    <row r="52" spans="1:11" s="19" customFormat="1" ht="12.75" customHeight="1" x14ac:dyDescent="0.3">
      <c r="A52" s="334" t="s">
        <v>82</v>
      </c>
      <c r="B52" s="334"/>
      <c r="C52" s="334"/>
      <c r="D52" s="334"/>
      <c r="E52" s="334"/>
      <c r="F52" s="334"/>
      <c r="G52" s="334"/>
      <c r="H52" s="334"/>
      <c r="I52" s="334"/>
      <c r="J52" s="103"/>
      <c r="K52" s="76"/>
    </row>
    <row r="53" spans="1:11" s="19" customFormat="1" ht="12.75" customHeight="1" x14ac:dyDescent="0.3">
      <c r="A53" s="3"/>
      <c r="B53" s="2"/>
      <c r="C53" s="4"/>
      <c r="D53" s="5"/>
      <c r="F53" s="2"/>
      <c r="G53" s="7"/>
      <c r="H53" s="8"/>
      <c r="I53" s="104"/>
      <c r="J53" s="76"/>
      <c r="K53" s="76"/>
    </row>
    <row r="54" spans="1:11" s="19" customFormat="1" ht="12.75" customHeight="1" x14ac:dyDescent="0.35">
      <c r="A54" s="3"/>
      <c r="B54" s="105"/>
      <c r="C54" s="106"/>
      <c r="D54" s="107"/>
      <c r="E54" s="108"/>
      <c r="F54" s="10"/>
      <c r="G54" s="39"/>
      <c r="H54" s="109"/>
      <c r="I54" s="110"/>
      <c r="J54" s="76"/>
      <c r="K54" s="76"/>
    </row>
    <row r="55" spans="1:11" s="19" customFormat="1" ht="12.75" customHeight="1" x14ac:dyDescent="0.3">
      <c r="A55" s="3"/>
      <c r="B55" s="2"/>
      <c r="C55" s="4"/>
      <c r="D55" s="111"/>
      <c r="E55" s="6"/>
      <c r="F55" s="112"/>
      <c r="G55" s="113"/>
      <c r="H55" s="114"/>
      <c r="I55" s="115"/>
      <c r="J55" s="76"/>
      <c r="K55" s="76"/>
    </row>
    <row r="56" spans="1:11" s="19" customFormat="1" ht="12.75" customHeight="1" x14ac:dyDescent="0.35">
      <c r="A56" s="3"/>
      <c r="B56" s="2"/>
      <c r="C56" s="116"/>
      <c r="D56" s="117"/>
      <c r="E56" s="118"/>
      <c r="F56" s="10"/>
      <c r="G56" s="39"/>
      <c r="H56" s="109"/>
      <c r="I56" s="110"/>
      <c r="J56" s="76"/>
      <c r="K56" s="76"/>
    </row>
    <row r="57" spans="1:11" s="19" customFormat="1" ht="12.75" customHeight="1" x14ac:dyDescent="0.3">
      <c r="A57" s="3"/>
      <c r="B57" s="2"/>
      <c r="C57" s="116"/>
      <c r="D57" s="117"/>
      <c r="E57" s="118"/>
      <c r="F57" s="56"/>
      <c r="G57" s="113"/>
      <c r="H57" s="114"/>
      <c r="I57" s="115"/>
      <c r="J57" s="76"/>
      <c r="K57" s="76"/>
    </row>
    <row r="58" spans="1:11" s="19" customFormat="1" ht="12.75" customHeight="1" x14ac:dyDescent="0.3">
      <c r="A58" s="3"/>
      <c r="B58" s="2"/>
      <c r="C58" s="4"/>
      <c r="E58" s="111"/>
      <c r="F58" s="112"/>
      <c r="G58" s="113"/>
      <c r="H58" s="114"/>
      <c r="I58" s="115"/>
      <c r="J58" s="76"/>
      <c r="K58" s="76"/>
    </row>
    <row r="59" spans="1:11" s="19" customFormat="1" ht="12.75" customHeight="1" x14ac:dyDescent="0.3">
      <c r="A59" s="3"/>
      <c r="B59" s="2"/>
      <c r="C59" s="4"/>
      <c r="D59" s="5"/>
      <c r="E59" s="6"/>
      <c r="F59" s="112"/>
      <c r="G59" s="113"/>
      <c r="H59" s="114"/>
      <c r="I59" s="115"/>
      <c r="J59" s="76"/>
      <c r="K59" s="76"/>
    </row>
    <row r="60" spans="1:11" s="19" customFormat="1" ht="12.75" customHeight="1" x14ac:dyDescent="0.3">
      <c r="A60" s="3"/>
      <c r="B60" s="2"/>
      <c r="C60" s="4"/>
      <c r="D60" s="119"/>
      <c r="E60" s="76"/>
      <c r="F60" s="2"/>
      <c r="G60" s="7"/>
      <c r="H60" s="114"/>
      <c r="I60" s="104"/>
      <c r="J60" s="76"/>
      <c r="K60" s="76"/>
    </row>
    <row r="61" spans="1:11" s="19" customFormat="1" ht="12.75" customHeight="1" x14ac:dyDescent="0.3">
      <c r="A61" s="3"/>
      <c r="B61" s="2"/>
      <c r="C61" s="4"/>
      <c r="D61" s="5"/>
      <c r="E61" s="6"/>
      <c r="F61" s="2"/>
      <c r="G61" s="7"/>
      <c r="H61" s="8"/>
      <c r="I61" s="104"/>
      <c r="J61" s="76"/>
      <c r="K61" s="76"/>
    </row>
    <row r="62" spans="1:11" s="19" customFormat="1" ht="12.75" customHeight="1" x14ac:dyDescent="0.3">
      <c r="A62" s="3"/>
      <c r="B62" s="2"/>
      <c r="C62" s="4"/>
      <c r="D62" s="5"/>
      <c r="E62" s="6"/>
      <c r="F62" s="2"/>
      <c r="G62" s="7"/>
      <c r="H62" s="8"/>
      <c r="I62" s="104"/>
      <c r="J62" s="76"/>
      <c r="K62" s="76"/>
    </row>
    <row r="63" spans="1:11" s="19" customFormat="1" ht="12.75" customHeight="1" x14ac:dyDescent="0.3">
      <c r="A63" s="3"/>
      <c r="B63" s="2"/>
      <c r="C63" s="4"/>
      <c r="D63" s="5"/>
      <c r="E63" s="6"/>
      <c r="F63" s="2"/>
      <c r="G63" s="7"/>
      <c r="H63" s="8"/>
      <c r="I63" s="104"/>
      <c r="J63" s="76"/>
      <c r="K63" s="76"/>
    </row>
    <row r="64" spans="1:11" s="19" customFormat="1" ht="12.75" customHeight="1" x14ac:dyDescent="0.3">
      <c r="A64" s="3"/>
      <c r="B64" s="2"/>
      <c r="C64" s="4"/>
      <c r="D64" s="5"/>
      <c r="E64" s="6"/>
      <c r="F64" s="2"/>
      <c r="G64" s="7"/>
      <c r="H64" s="8"/>
      <c r="I64" s="104"/>
      <c r="J64" s="76"/>
      <c r="K64" s="76"/>
    </row>
    <row r="65" spans="1:11" s="19" customFormat="1" ht="12.75" customHeight="1" x14ac:dyDescent="0.3">
      <c r="A65" s="3"/>
      <c r="B65" s="2"/>
      <c r="C65" s="4"/>
      <c r="D65" s="5"/>
      <c r="E65" s="6"/>
      <c r="F65" s="2"/>
      <c r="G65" s="7"/>
      <c r="H65" s="8"/>
      <c r="I65" s="104"/>
      <c r="J65" s="76"/>
      <c r="K65" s="76"/>
    </row>
    <row r="66" spans="1:11" s="19" customFormat="1" ht="12.75" customHeight="1" x14ac:dyDescent="0.3">
      <c r="A66" s="3"/>
      <c r="B66" s="2"/>
      <c r="C66" s="4"/>
      <c r="D66" s="5"/>
      <c r="E66" s="6"/>
      <c r="F66" s="2"/>
      <c r="G66" s="7"/>
      <c r="H66" s="8"/>
      <c r="I66" s="104"/>
      <c r="J66" s="76"/>
      <c r="K66" s="76"/>
    </row>
    <row r="67" spans="1:11" s="19" customFormat="1" ht="12.75" customHeight="1" x14ac:dyDescent="0.3">
      <c r="A67" s="3"/>
      <c r="B67" s="2"/>
      <c r="C67" s="4"/>
      <c r="D67" s="5"/>
      <c r="E67" s="6"/>
      <c r="F67" s="2"/>
      <c r="G67" s="7"/>
      <c r="H67" s="8"/>
      <c r="I67" s="104"/>
      <c r="J67" s="76"/>
      <c r="K67" s="76"/>
    </row>
    <row r="68" spans="1:11" s="19" customFormat="1" ht="12.75" customHeight="1" x14ac:dyDescent="0.3">
      <c r="A68" s="3"/>
      <c r="B68" s="2"/>
      <c r="C68" s="4"/>
      <c r="D68" s="5"/>
      <c r="E68" s="6"/>
      <c r="F68" s="2"/>
      <c r="G68" s="7"/>
      <c r="H68" s="8"/>
      <c r="I68" s="104"/>
      <c r="J68" s="76"/>
      <c r="K68" s="76"/>
    </row>
    <row r="69" spans="1:11" s="19" customFormat="1" ht="12.75" customHeight="1" x14ac:dyDescent="0.3">
      <c r="A69" s="3"/>
      <c r="B69" s="2"/>
      <c r="C69" s="4"/>
      <c r="D69" s="5"/>
      <c r="E69" s="6"/>
      <c r="F69" s="2"/>
      <c r="G69" s="7"/>
      <c r="H69" s="8"/>
      <c r="I69" s="104"/>
      <c r="J69" s="76"/>
      <c r="K69" s="76"/>
    </row>
    <row r="70" spans="1:11" s="19" customFormat="1" ht="12.75" customHeight="1" x14ac:dyDescent="0.3">
      <c r="A70" s="3"/>
      <c r="B70" s="2"/>
      <c r="C70" s="4"/>
      <c r="D70" s="5"/>
      <c r="E70" s="6"/>
      <c r="F70" s="2"/>
      <c r="G70" s="7"/>
      <c r="H70" s="8"/>
      <c r="I70" s="104"/>
      <c r="J70" s="76"/>
      <c r="K70" s="76"/>
    </row>
    <row r="71" spans="1:11" s="19" customFormat="1" ht="12.75" customHeight="1" x14ac:dyDescent="0.3">
      <c r="A71" s="3"/>
      <c r="B71" s="2"/>
      <c r="C71" s="4"/>
      <c r="D71" s="5"/>
      <c r="E71" s="6"/>
      <c r="F71" s="2"/>
      <c r="G71" s="7"/>
      <c r="H71" s="8"/>
      <c r="I71" s="104"/>
      <c r="J71" s="76"/>
      <c r="K71" s="76"/>
    </row>
    <row r="72" spans="1:11" s="19" customFormat="1" ht="12.75" customHeight="1" x14ac:dyDescent="0.3">
      <c r="A72" s="3"/>
      <c r="B72" s="2"/>
      <c r="C72" s="4"/>
      <c r="D72" s="5"/>
      <c r="E72" s="6"/>
      <c r="F72" s="2"/>
      <c r="G72" s="7"/>
      <c r="H72" s="8"/>
      <c r="I72" s="104"/>
      <c r="J72" s="76"/>
      <c r="K72" s="76"/>
    </row>
    <row r="73" spans="1:11" s="19" customFormat="1" ht="12.75" customHeight="1" x14ac:dyDescent="0.3">
      <c r="A73" s="3"/>
      <c r="B73" s="2"/>
      <c r="C73" s="4"/>
      <c r="D73" s="5"/>
      <c r="E73" s="6"/>
      <c r="F73" s="2"/>
      <c r="G73" s="7"/>
      <c r="H73" s="8"/>
      <c r="I73" s="104"/>
      <c r="J73" s="76"/>
      <c r="K73" s="76"/>
    </row>
    <row r="74" spans="1:11" s="19" customFormat="1" ht="12.75" customHeight="1" x14ac:dyDescent="0.3">
      <c r="A74" s="3"/>
      <c r="B74" s="2"/>
      <c r="C74" s="4"/>
      <c r="D74" s="5"/>
      <c r="E74" s="6"/>
      <c r="F74" s="2"/>
      <c r="G74" s="7"/>
      <c r="H74" s="8"/>
      <c r="I74" s="104"/>
      <c r="J74" s="76"/>
      <c r="K74" s="76"/>
    </row>
    <row r="75" spans="1:11" s="19" customFormat="1" ht="12.75" customHeight="1" x14ac:dyDescent="0.3">
      <c r="A75" s="3"/>
      <c r="B75" s="2"/>
      <c r="C75" s="4"/>
      <c r="D75" s="5"/>
      <c r="E75" s="6"/>
      <c r="F75" s="2"/>
      <c r="G75" s="7"/>
      <c r="H75" s="8"/>
      <c r="I75" s="104"/>
      <c r="J75" s="76"/>
      <c r="K75" s="76"/>
    </row>
    <row r="76" spans="1:11" s="19" customFormat="1" ht="12.75" customHeight="1" x14ac:dyDescent="0.3">
      <c r="A76" s="3"/>
      <c r="B76" s="2"/>
      <c r="C76" s="4"/>
      <c r="D76" s="5"/>
      <c r="E76" s="6"/>
      <c r="F76" s="2"/>
      <c r="G76" s="7"/>
      <c r="H76" s="8"/>
      <c r="I76" s="104"/>
      <c r="J76" s="76"/>
      <c r="K76" s="76"/>
    </row>
    <row r="77" spans="1:11" s="19" customFormat="1" ht="12.75" customHeight="1" x14ac:dyDescent="0.3">
      <c r="A77" s="3"/>
      <c r="B77" s="2"/>
      <c r="C77" s="4"/>
      <c r="D77" s="5"/>
      <c r="E77" s="6"/>
      <c r="F77" s="2"/>
      <c r="G77" s="7"/>
      <c r="H77" s="8"/>
      <c r="I77" s="104"/>
      <c r="J77" s="76"/>
      <c r="K77" s="76"/>
    </row>
    <row r="78" spans="1:11" s="19" customFormat="1" ht="12.75" customHeight="1" x14ac:dyDescent="0.3">
      <c r="A78" s="3"/>
      <c r="B78" s="2"/>
      <c r="C78" s="4"/>
      <c r="D78" s="5"/>
      <c r="E78" s="6"/>
      <c r="F78" s="2"/>
      <c r="G78" s="7"/>
      <c r="H78" s="8"/>
      <c r="I78" s="104"/>
      <c r="J78" s="76"/>
      <c r="K78" s="76"/>
    </row>
    <row r="79" spans="1:11" s="19" customFormat="1" ht="12.75" customHeight="1" x14ac:dyDescent="0.3">
      <c r="A79" s="3"/>
      <c r="B79" s="2"/>
      <c r="C79" s="4"/>
      <c r="D79" s="5"/>
      <c r="E79" s="6"/>
      <c r="F79" s="2"/>
      <c r="G79" s="7"/>
      <c r="H79" s="8"/>
      <c r="I79" s="104"/>
      <c r="J79" s="76"/>
      <c r="K79" s="76"/>
    </row>
    <row r="80" spans="1:11" s="19" customFormat="1" ht="12.75" customHeight="1" x14ac:dyDescent="0.3">
      <c r="A80" s="3"/>
      <c r="B80" s="2"/>
      <c r="C80" s="4"/>
      <c r="D80" s="5"/>
      <c r="E80" s="6"/>
      <c r="F80" s="2"/>
      <c r="G80" s="7"/>
      <c r="H80" s="8"/>
      <c r="I80" s="104"/>
      <c r="J80" s="76"/>
      <c r="K80" s="76"/>
    </row>
    <row r="81" spans="1:11" s="19" customFormat="1" ht="12.75" customHeight="1" x14ac:dyDescent="0.3">
      <c r="A81" s="3"/>
      <c r="B81" s="2"/>
      <c r="C81" s="4"/>
      <c r="D81" s="5"/>
      <c r="E81" s="6"/>
      <c r="F81" s="2"/>
      <c r="G81" s="7"/>
      <c r="H81" s="8"/>
      <c r="I81" s="104"/>
      <c r="J81" s="76"/>
      <c r="K81" s="76"/>
    </row>
    <row r="82" spans="1:11" ht="12.75" customHeight="1" x14ac:dyDescent="0.3">
      <c r="J82" s="76"/>
      <c r="K82" s="76"/>
    </row>
    <row r="83" spans="1:11" x14ac:dyDescent="0.3">
      <c r="J83" s="76"/>
      <c r="K83" s="76"/>
    </row>
    <row r="84" spans="1:11" ht="15" customHeight="1" x14ac:dyDescent="0.3">
      <c r="J84" s="76"/>
      <c r="K84" s="76"/>
    </row>
    <row r="85" spans="1:11" x14ac:dyDescent="0.3">
      <c r="C85" s="2"/>
      <c r="D85" s="120"/>
      <c r="E85" s="2"/>
      <c r="G85" s="2"/>
      <c r="H85" s="59"/>
      <c r="I85" s="121"/>
      <c r="K85" s="76"/>
    </row>
    <row r="86" spans="1:11" x14ac:dyDescent="0.3">
      <c r="C86" s="2"/>
      <c r="D86" s="120"/>
      <c r="E86" s="2"/>
      <c r="G86" s="2"/>
      <c r="H86" s="59"/>
      <c r="I86" s="121"/>
    </row>
    <row r="87" spans="1:11" x14ac:dyDescent="0.3">
      <c r="C87" s="2"/>
      <c r="D87" s="120"/>
      <c r="E87" s="2"/>
      <c r="G87" s="2"/>
      <c r="H87" s="59"/>
      <c r="I87" s="121"/>
    </row>
    <row r="88" spans="1:11" x14ac:dyDescent="0.3">
      <c r="C88" s="2"/>
      <c r="D88" s="120"/>
      <c r="E88" s="2"/>
      <c r="G88" s="2"/>
      <c r="H88" s="59"/>
      <c r="I88" s="121"/>
    </row>
    <row r="89" spans="1:11" x14ac:dyDescent="0.3">
      <c r="C89" s="2"/>
      <c r="D89" s="120"/>
      <c r="E89" s="2"/>
      <c r="G89" s="2"/>
      <c r="H89" s="59"/>
      <c r="I89" s="121"/>
    </row>
    <row r="90" spans="1:11" x14ac:dyDescent="0.3">
      <c r="C90" s="2"/>
      <c r="D90" s="120"/>
      <c r="E90" s="2"/>
      <c r="G90" s="2"/>
      <c r="H90" s="59"/>
      <c r="I90" s="121"/>
    </row>
    <row r="91" spans="1:11" x14ac:dyDescent="0.3">
      <c r="C91" s="2"/>
      <c r="D91" s="120"/>
      <c r="E91" s="2"/>
      <c r="G91" s="2"/>
      <c r="H91" s="59"/>
      <c r="I91" s="121"/>
    </row>
    <row r="92" spans="1:11" x14ac:dyDescent="0.3">
      <c r="C92" s="2"/>
      <c r="D92" s="120"/>
      <c r="E92" s="2"/>
      <c r="G92" s="2"/>
      <c r="H92" s="59"/>
      <c r="I92" s="121"/>
    </row>
    <row r="93" spans="1:11" x14ac:dyDescent="0.3">
      <c r="C93" s="2"/>
      <c r="D93" s="120"/>
      <c r="E93" s="2"/>
      <c r="G93" s="2"/>
      <c r="H93" s="59"/>
      <c r="I93" s="121"/>
    </row>
    <row r="94" spans="1:11" x14ac:dyDescent="0.3">
      <c r="C94" s="2"/>
      <c r="D94" s="120"/>
      <c r="E94" s="2"/>
      <c r="G94" s="2"/>
      <c r="H94" s="59"/>
      <c r="I94" s="121"/>
    </row>
    <row r="95" spans="1:11" x14ac:dyDescent="0.3">
      <c r="C95" s="2"/>
      <c r="D95" s="120"/>
      <c r="E95" s="2"/>
      <c r="G95" s="2"/>
      <c r="H95" s="59"/>
      <c r="I95" s="121"/>
    </row>
    <row r="96" spans="1:11" x14ac:dyDescent="0.3">
      <c r="C96" s="2"/>
      <c r="D96" s="120"/>
      <c r="E96" s="2"/>
      <c r="G96" s="2"/>
      <c r="H96" s="59"/>
      <c r="I96" s="121"/>
    </row>
    <row r="97" spans="3:9" x14ac:dyDescent="0.3">
      <c r="C97" s="2"/>
      <c r="D97" s="120"/>
      <c r="E97" s="2"/>
      <c r="G97" s="2"/>
      <c r="H97" s="59"/>
      <c r="I97" s="121"/>
    </row>
    <row r="98" spans="3:9" x14ac:dyDescent="0.3">
      <c r="C98" s="2"/>
      <c r="D98" s="120"/>
      <c r="E98" s="2"/>
      <c r="G98" s="2"/>
      <c r="H98" s="59"/>
      <c r="I98" s="121"/>
    </row>
    <row r="99" spans="3:9" x14ac:dyDescent="0.3">
      <c r="C99" s="2"/>
      <c r="D99" s="120"/>
      <c r="E99" s="2"/>
      <c r="G99" s="2"/>
      <c r="H99" s="59"/>
      <c r="I99" s="121"/>
    </row>
    <row r="100" spans="3:9" x14ac:dyDescent="0.3">
      <c r="C100" s="2"/>
      <c r="D100" s="120"/>
      <c r="E100" s="2"/>
      <c r="G100" s="2"/>
      <c r="H100" s="59"/>
      <c r="I100" s="121"/>
    </row>
  </sheetData>
  <mergeCells count="6">
    <mergeCell ref="A52:I52"/>
    <mergeCell ref="B5:I5"/>
    <mergeCell ref="B7:I7"/>
    <mergeCell ref="B8:I8"/>
    <mergeCell ref="C11:C12"/>
    <mergeCell ref="G11:G12"/>
  </mergeCells>
  <pageMargins left="0.7" right="0.7" top="0.75" bottom="0.75" header="0.3" footer="0.3"/>
  <ignoredErrors>
    <ignoredError sqref="D42:I45 D28:G41 H28:I41 H18:I27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66"/>
  <sheetViews>
    <sheetView workbookViewId="0">
      <selection activeCell="C2" sqref="C2"/>
    </sheetView>
  </sheetViews>
  <sheetFormatPr baseColWidth="10" defaultColWidth="9.140625" defaultRowHeight="15" x14ac:dyDescent="0.3"/>
  <cols>
    <col min="1" max="1" width="4.85546875" style="3" customWidth="1"/>
    <col min="2" max="2" width="1.42578125" style="3" customWidth="1"/>
    <col min="3" max="3" width="72.140625" style="3" customWidth="1"/>
    <col min="4" max="4" width="11.85546875" style="128" customWidth="1"/>
    <col min="5" max="5" width="12.7109375" style="104" customWidth="1"/>
    <col min="6" max="6" width="12.7109375" style="129" customWidth="1"/>
    <col min="7" max="7" width="9.140625" style="3"/>
    <col min="8" max="9" width="10" style="3" bestFit="1" customWidth="1"/>
    <col min="10" max="10" width="9.140625" style="3"/>
    <col min="11" max="11" width="9.42578125" style="3" bestFit="1" customWidth="1"/>
    <col min="12" max="234" width="9.140625" style="3"/>
    <col min="235" max="235" width="4.85546875" style="3" customWidth="1"/>
    <col min="236" max="236" width="1.42578125" style="3" customWidth="1"/>
    <col min="237" max="237" width="76" style="3" customWidth="1"/>
    <col min="238" max="238" width="10.85546875" style="3" bestFit="1" customWidth="1"/>
    <col min="239" max="240" width="13.7109375" style="3" customWidth="1"/>
    <col min="241" max="241" width="5" style="3" customWidth="1"/>
    <col min="242" max="242" width="11.28515625" style="3" bestFit="1" customWidth="1"/>
    <col min="243" max="243" width="9.140625" style="3"/>
    <col min="244" max="245" width="9.7109375" style="3" bestFit="1" customWidth="1"/>
    <col min="246" max="490" width="9.140625" style="3"/>
    <col min="491" max="491" width="4.85546875" style="3" customWidth="1"/>
    <col min="492" max="492" width="1.42578125" style="3" customWidth="1"/>
    <col min="493" max="493" width="76" style="3" customWidth="1"/>
    <col min="494" max="494" width="10.85546875" style="3" bestFit="1" customWidth="1"/>
    <col min="495" max="496" width="13.7109375" style="3" customWidth="1"/>
    <col min="497" max="497" width="5" style="3" customWidth="1"/>
    <col min="498" max="498" width="11.28515625" style="3" bestFit="1" customWidth="1"/>
    <col min="499" max="499" width="9.140625" style="3"/>
    <col min="500" max="501" width="9.7109375" style="3" bestFit="1" customWidth="1"/>
    <col min="502" max="746" width="9.140625" style="3"/>
    <col min="747" max="747" width="4.85546875" style="3" customWidth="1"/>
    <col min="748" max="748" width="1.42578125" style="3" customWidth="1"/>
    <col min="749" max="749" width="76" style="3" customWidth="1"/>
    <col min="750" max="750" width="10.85546875" style="3" bestFit="1" customWidth="1"/>
    <col min="751" max="752" width="13.7109375" style="3" customWidth="1"/>
    <col min="753" max="753" width="5" style="3" customWidth="1"/>
    <col min="754" max="754" width="11.28515625" style="3" bestFit="1" customWidth="1"/>
    <col min="755" max="755" width="9.140625" style="3"/>
    <col min="756" max="757" width="9.7109375" style="3" bestFit="1" customWidth="1"/>
    <col min="758" max="1002" width="9.140625" style="3"/>
    <col min="1003" max="1003" width="4.85546875" style="3" customWidth="1"/>
    <col min="1004" max="1004" width="1.42578125" style="3" customWidth="1"/>
    <col min="1005" max="1005" width="76" style="3" customWidth="1"/>
    <col min="1006" max="1006" width="10.85546875" style="3" bestFit="1" customWidth="1"/>
    <col min="1007" max="1008" width="13.7109375" style="3" customWidth="1"/>
    <col min="1009" max="1009" width="5" style="3" customWidth="1"/>
    <col min="1010" max="1010" width="11.28515625" style="3" bestFit="1" customWidth="1"/>
    <col min="1011" max="1011" width="9.140625" style="3"/>
    <col min="1012" max="1013" width="9.7109375" style="3" bestFit="1" customWidth="1"/>
    <col min="1014" max="1258" width="9.140625" style="3"/>
    <col min="1259" max="1259" width="4.85546875" style="3" customWidth="1"/>
    <col min="1260" max="1260" width="1.42578125" style="3" customWidth="1"/>
    <col min="1261" max="1261" width="76" style="3" customWidth="1"/>
    <col min="1262" max="1262" width="10.85546875" style="3" bestFit="1" customWidth="1"/>
    <col min="1263" max="1264" width="13.7109375" style="3" customWidth="1"/>
    <col min="1265" max="1265" width="5" style="3" customWidth="1"/>
    <col min="1266" max="1266" width="11.28515625" style="3" bestFit="1" customWidth="1"/>
    <col min="1267" max="1267" width="9.140625" style="3"/>
    <col min="1268" max="1269" width="9.7109375" style="3" bestFit="1" customWidth="1"/>
    <col min="1270" max="1514" width="9.140625" style="3"/>
    <col min="1515" max="1515" width="4.85546875" style="3" customWidth="1"/>
    <col min="1516" max="1516" width="1.42578125" style="3" customWidth="1"/>
    <col min="1517" max="1517" width="76" style="3" customWidth="1"/>
    <col min="1518" max="1518" width="10.85546875" style="3" bestFit="1" customWidth="1"/>
    <col min="1519" max="1520" width="13.7109375" style="3" customWidth="1"/>
    <col min="1521" max="1521" width="5" style="3" customWidth="1"/>
    <col min="1522" max="1522" width="11.28515625" style="3" bestFit="1" customWidth="1"/>
    <col min="1523" max="1523" width="9.140625" style="3"/>
    <col min="1524" max="1525" width="9.7109375" style="3" bestFit="1" customWidth="1"/>
    <col min="1526" max="1770" width="9.140625" style="3"/>
    <col min="1771" max="1771" width="4.85546875" style="3" customWidth="1"/>
    <col min="1772" max="1772" width="1.42578125" style="3" customWidth="1"/>
    <col min="1773" max="1773" width="76" style="3" customWidth="1"/>
    <col min="1774" max="1774" width="10.85546875" style="3" bestFit="1" customWidth="1"/>
    <col min="1775" max="1776" width="13.7109375" style="3" customWidth="1"/>
    <col min="1777" max="1777" width="5" style="3" customWidth="1"/>
    <col min="1778" max="1778" width="11.28515625" style="3" bestFit="1" customWidth="1"/>
    <col min="1779" max="1779" width="9.140625" style="3"/>
    <col min="1780" max="1781" width="9.7109375" style="3" bestFit="1" customWidth="1"/>
    <col min="1782" max="2026" width="9.140625" style="3"/>
    <col min="2027" max="2027" width="4.85546875" style="3" customWidth="1"/>
    <col min="2028" max="2028" width="1.42578125" style="3" customWidth="1"/>
    <col min="2029" max="2029" width="76" style="3" customWidth="1"/>
    <col min="2030" max="2030" width="10.85546875" style="3" bestFit="1" customWidth="1"/>
    <col min="2031" max="2032" width="13.7109375" style="3" customWidth="1"/>
    <col min="2033" max="2033" width="5" style="3" customWidth="1"/>
    <col min="2034" max="2034" width="11.28515625" style="3" bestFit="1" customWidth="1"/>
    <col min="2035" max="2035" width="9.140625" style="3"/>
    <col min="2036" max="2037" width="9.7109375" style="3" bestFit="1" customWidth="1"/>
    <col min="2038" max="2282" width="9.140625" style="3"/>
    <col min="2283" max="2283" width="4.85546875" style="3" customWidth="1"/>
    <col min="2284" max="2284" width="1.42578125" style="3" customWidth="1"/>
    <col min="2285" max="2285" width="76" style="3" customWidth="1"/>
    <col min="2286" max="2286" width="10.85546875" style="3" bestFit="1" customWidth="1"/>
    <col min="2287" max="2288" width="13.7109375" style="3" customWidth="1"/>
    <col min="2289" max="2289" width="5" style="3" customWidth="1"/>
    <col min="2290" max="2290" width="11.28515625" style="3" bestFit="1" customWidth="1"/>
    <col min="2291" max="2291" width="9.140625" style="3"/>
    <col min="2292" max="2293" width="9.7109375" style="3" bestFit="1" customWidth="1"/>
    <col min="2294" max="2538" width="9.140625" style="3"/>
    <col min="2539" max="2539" width="4.85546875" style="3" customWidth="1"/>
    <col min="2540" max="2540" width="1.42578125" style="3" customWidth="1"/>
    <col min="2541" max="2541" width="76" style="3" customWidth="1"/>
    <col min="2542" max="2542" width="10.85546875" style="3" bestFit="1" customWidth="1"/>
    <col min="2543" max="2544" width="13.7109375" style="3" customWidth="1"/>
    <col min="2545" max="2545" width="5" style="3" customWidth="1"/>
    <col min="2546" max="2546" width="11.28515625" style="3" bestFit="1" customWidth="1"/>
    <col min="2547" max="2547" width="9.140625" style="3"/>
    <col min="2548" max="2549" width="9.7109375" style="3" bestFit="1" customWidth="1"/>
    <col min="2550" max="2794" width="9.140625" style="3"/>
    <col min="2795" max="2795" width="4.85546875" style="3" customWidth="1"/>
    <col min="2796" max="2796" width="1.42578125" style="3" customWidth="1"/>
    <col min="2797" max="2797" width="76" style="3" customWidth="1"/>
    <col min="2798" max="2798" width="10.85546875" style="3" bestFit="1" customWidth="1"/>
    <col min="2799" max="2800" width="13.7109375" style="3" customWidth="1"/>
    <col min="2801" max="2801" width="5" style="3" customWidth="1"/>
    <col min="2802" max="2802" width="11.28515625" style="3" bestFit="1" customWidth="1"/>
    <col min="2803" max="2803" width="9.140625" style="3"/>
    <col min="2804" max="2805" width="9.7109375" style="3" bestFit="1" customWidth="1"/>
    <col min="2806" max="3050" width="9.140625" style="3"/>
    <col min="3051" max="3051" width="4.85546875" style="3" customWidth="1"/>
    <col min="3052" max="3052" width="1.42578125" style="3" customWidth="1"/>
    <col min="3053" max="3053" width="76" style="3" customWidth="1"/>
    <col min="3054" max="3054" width="10.85546875" style="3" bestFit="1" customWidth="1"/>
    <col min="3055" max="3056" width="13.7109375" style="3" customWidth="1"/>
    <col min="3057" max="3057" width="5" style="3" customWidth="1"/>
    <col min="3058" max="3058" width="11.28515625" style="3" bestFit="1" customWidth="1"/>
    <col min="3059" max="3059" width="9.140625" style="3"/>
    <col min="3060" max="3061" width="9.7109375" style="3" bestFit="1" customWidth="1"/>
    <col min="3062" max="3306" width="9.140625" style="3"/>
    <col min="3307" max="3307" width="4.85546875" style="3" customWidth="1"/>
    <col min="3308" max="3308" width="1.42578125" style="3" customWidth="1"/>
    <col min="3309" max="3309" width="76" style="3" customWidth="1"/>
    <col min="3310" max="3310" width="10.85546875" style="3" bestFit="1" customWidth="1"/>
    <col min="3311" max="3312" width="13.7109375" style="3" customWidth="1"/>
    <col min="3313" max="3313" width="5" style="3" customWidth="1"/>
    <col min="3314" max="3314" width="11.28515625" style="3" bestFit="1" customWidth="1"/>
    <col min="3315" max="3315" width="9.140625" style="3"/>
    <col min="3316" max="3317" width="9.7109375" style="3" bestFit="1" customWidth="1"/>
    <col min="3318" max="3562" width="9.140625" style="3"/>
    <col min="3563" max="3563" width="4.85546875" style="3" customWidth="1"/>
    <col min="3564" max="3564" width="1.42578125" style="3" customWidth="1"/>
    <col min="3565" max="3565" width="76" style="3" customWidth="1"/>
    <col min="3566" max="3566" width="10.85546875" style="3" bestFit="1" customWidth="1"/>
    <col min="3567" max="3568" width="13.7109375" style="3" customWidth="1"/>
    <col min="3569" max="3569" width="5" style="3" customWidth="1"/>
    <col min="3570" max="3570" width="11.28515625" style="3" bestFit="1" customWidth="1"/>
    <col min="3571" max="3571" width="9.140625" style="3"/>
    <col min="3572" max="3573" width="9.7109375" style="3" bestFit="1" customWidth="1"/>
    <col min="3574" max="3818" width="9.140625" style="3"/>
    <col min="3819" max="3819" width="4.85546875" style="3" customWidth="1"/>
    <col min="3820" max="3820" width="1.42578125" style="3" customWidth="1"/>
    <col min="3821" max="3821" width="76" style="3" customWidth="1"/>
    <col min="3822" max="3822" width="10.85546875" style="3" bestFit="1" customWidth="1"/>
    <col min="3823" max="3824" width="13.7109375" style="3" customWidth="1"/>
    <col min="3825" max="3825" width="5" style="3" customWidth="1"/>
    <col min="3826" max="3826" width="11.28515625" style="3" bestFit="1" customWidth="1"/>
    <col min="3827" max="3827" width="9.140625" style="3"/>
    <col min="3828" max="3829" width="9.7109375" style="3" bestFit="1" customWidth="1"/>
    <col min="3830" max="4074" width="9.140625" style="3"/>
    <col min="4075" max="4075" width="4.85546875" style="3" customWidth="1"/>
    <col min="4076" max="4076" width="1.42578125" style="3" customWidth="1"/>
    <col min="4077" max="4077" width="76" style="3" customWidth="1"/>
    <col min="4078" max="4078" width="10.85546875" style="3" bestFit="1" customWidth="1"/>
    <col min="4079" max="4080" width="13.7109375" style="3" customWidth="1"/>
    <col min="4081" max="4081" width="5" style="3" customWidth="1"/>
    <col min="4082" max="4082" width="11.28515625" style="3" bestFit="1" customWidth="1"/>
    <col min="4083" max="4083" width="9.140625" style="3"/>
    <col min="4084" max="4085" width="9.7109375" style="3" bestFit="1" customWidth="1"/>
    <col min="4086" max="4330" width="9.140625" style="3"/>
    <col min="4331" max="4331" width="4.85546875" style="3" customWidth="1"/>
    <col min="4332" max="4332" width="1.42578125" style="3" customWidth="1"/>
    <col min="4333" max="4333" width="76" style="3" customWidth="1"/>
    <col min="4334" max="4334" width="10.85546875" style="3" bestFit="1" customWidth="1"/>
    <col min="4335" max="4336" width="13.7109375" style="3" customWidth="1"/>
    <col min="4337" max="4337" width="5" style="3" customWidth="1"/>
    <col min="4338" max="4338" width="11.28515625" style="3" bestFit="1" customWidth="1"/>
    <col min="4339" max="4339" width="9.140625" style="3"/>
    <col min="4340" max="4341" width="9.7109375" style="3" bestFit="1" customWidth="1"/>
    <col min="4342" max="4586" width="9.140625" style="3"/>
    <col min="4587" max="4587" width="4.85546875" style="3" customWidth="1"/>
    <col min="4588" max="4588" width="1.42578125" style="3" customWidth="1"/>
    <col min="4589" max="4589" width="76" style="3" customWidth="1"/>
    <col min="4590" max="4590" width="10.85546875" style="3" bestFit="1" customWidth="1"/>
    <col min="4591" max="4592" width="13.7109375" style="3" customWidth="1"/>
    <col min="4593" max="4593" width="5" style="3" customWidth="1"/>
    <col min="4594" max="4594" width="11.28515625" style="3" bestFit="1" customWidth="1"/>
    <col min="4595" max="4595" width="9.140625" style="3"/>
    <col min="4596" max="4597" width="9.7109375" style="3" bestFit="1" customWidth="1"/>
    <col min="4598" max="4842" width="9.140625" style="3"/>
    <col min="4843" max="4843" width="4.85546875" style="3" customWidth="1"/>
    <col min="4844" max="4844" width="1.42578125" style="3" customWidth="1"/>
    <col min="4845" max="4845" width="76" style="3" customWidth="1"/>
    <col min="4846" max="4846" width="10.85546875" style="3" bestFit="1" customWidth="1"/>
    <col min="4847" max="4848" width="13.7109375" style="3" customWidth="1"/>
    <col min="4849" max="4849" width="5" style="3" customWidth="1"/>
    <col min="4850" max="4850" width="11.28515625" style="3" bestFit="1" customWidth="1"/>
    <col min="4851" max="4851" width="9.140625" style="3"/>
    <col min="4852" max="4853" width="9.7109375" style="3" bestFit="1" customWidth="1"/>
    <col min="4854" max="5098" width="9.140625" style="3"/>
    <col min="5099" max="5099" width="4.85546875" style="3" customWidth="1"/>
    <col min="5100" max="5100" width="1.42578125" style="3" customWidth="1"/>
    <col min="5101" max="5101" width="76" style="3" customWidth="1"/>
    <col min="5102" max="5102" width="10.85546875" style="3" bestFit="1" customWidth="1"/>
    <col min="5103" max="5104" width="13.7109375" style="3" customWidth="1"/>
    <col min="5105" max="5105" width="5" style="3" customWidth="1"/>
    <col min="5106" max="5106" width="11.28515625" style="3" bestFit="1" customWidth="1"/>
    <col min="5107" max="5107" width="9.140625" style="3"/>
    <col min="5108" max="5109" width="9.7109375" style="3" bestFit="1" customWidth="1"/>
    <col min="5110" max="5354" width="9.140625" style="3"/>
    <col min="5355" max="5355" width="4.85546875" style="3" customWidth="1"/>
    <col min="5356" max="5356" width="1.42578125" style="3" customWidth="1"/>
    <col min="5357" max="5357" width="76" style="3" customWidth="1"/>
    <col min="5358" max="5358" width="10.85546875" style="3" bestFit="1" customWidth="1"/>
    <col min="5359" max="5360" width="13.7109375" style="3" customWidth="1"/>
    <col min="5361" max="5361" width="5" style="3" customWidth="1"/>
    <col min="5362" max="5362" width="11.28515625" style="3" bestFit="1" customWidth="1"/>
    <col min="5363" max="5363" width="9.140625" style="3"/>
    <col min="5364" max="5365" width="9.7109375" style="3" bestFit="1" customWidth="1"/>
    <col min="5366" max="5610" width="9.140625" style="3"/>
    <col min="5611" max="5611" width="4.85546875" style="3" customWidth="1"/>
    <col min="5612" max="5612" width="1.42578125" style="3" customWidth="1"/>
    <col min="5613" max="5613" width="76" style="3" customWidth="1"/>
    <col min="5614" max="5614" width="10.85546875" style="3" bestFit="1" customWidth="1"/>
    <col min="5615" max="5616" width="13.7109375" style="3" customWidth="1"/>
    <col min="5617" max="5617" width="5" style="3" customWidth="1"/>
    <col min="5618" max="5618" width="11.28515625" style="3" bestFit="1" customWidth="1"/>
    <col min="5619" max="5619" width="9.140625" style="3"/>
    <col min="5620" max="5621" width="9.7109375" style="3" bestFit="1" customWidth="1"/>
    <col min="5622" max="5866" width="9.140625" style="3"/>
    <col min="5867" max="5867" width="4.85546875" style="3" customWidth="1"/>
    <col min="5868" max="5868" width="1.42578125" style="3" customWidth="1"/>
    <col min="5869" max="5869" width="76" style="3" customWidth="1"/>
    <col min="5870" max="5870" width="10.85546875" style="3" bestFit="1" customWidth="1"/>
    <col min="5871" max="5872" width="13.7109375" style="3" customWidth="1"/>
    <col min="5873" max="5873" width="5" style="3" customWidth="1"/>
    <col min="5874" max="5874" width="11.28515625" style="3" bestFit="1" customWidth="1"/>
    <col min="5875" max="5875" width="9.140625" style="3"/>
    <col min="5876" max="5877" width="9.7109375" style="3" bestFit="1" customWidth="1"/>
    <col min="5878" max="6122" width="9.140625" style="3"/>
    <col min="6123" max="6123" width="4.85546875" style="3" customWidth="1"/>
    <col min="6124" max="6124" width="1.42578125" style="3" customWidth="1"/>
    <col min="6125" max="6125" width="76" style="3" customWidth="1"/>
    <col min="6126" max="6126" width="10.85546875" style="3" bestFit="1" customWidth="1"/>
    <col min="6127" max="6128" width="13.7109375" style="3" customWidth="1"/>
    <col min="6129" max="6129" width="5" style="3" customWidth="1"/>
    <col min="6130" max="6130" width="11.28515625" style="3" bestFit="1" customWidth="1"/>
    <col min="6131" max="6131" width="9.140625" style="3"/>
    <col min="6132" max="6133" width="9.7109375" style="3" bestFit="1" customWidth="1"/>
    <col min="6134" max="6378" width="9.140625" style="3"/>
    <col min="6379" max="6379" width="4.85546875" style="3" customWidth="1"/>
    <col min="6380" max="6380" width="1.42578125" style="3" customWidth="1"/>
    <col min="6381" max="6381" width="76" style="3" customWidth="1"/>
    <col min="6382" max="6382" width="10.85546875" style="3" bestFit="1" customWidth="1"/>
    <col min="6383" max="6384" width="13.7109375" style="3" customWidth="1"/>
    <col min="6385" max="6385" width="5" style="3" customWidth="1"/>
    <col min="6386" max="6386" width="11.28515625" style="3" bestFit="1" customWidth="1"/>
    <col min="6387" max="6387" width="9.140625" style="3"/>
    <col min="6388" max="6389" width="9.7109375" style="3" bestFit="1" customWidth="1"/>
    <col min="6390" max="6634" width="9.140625" style="3"/>
    <col min="6635" max="6635" width="4.85546875" style="3" customWidth="1"/>
    <col min="6636" max="6636" width="1.42578125" style="3" customWidth="1"/>
    <col min="6637" max="6637" width="76" style="3" customWidth="1"/>
    <col min="6638" max="6638" width="10.85546875" style="3" bestFit="1" customWidth="1"/>
    <col min="6639" max="6640" width="13.7109375" style="3" customWidth="1"/>
    <col min="6641" max="6641" width="5" style="3" customWidth="1"/>
    <col min="6642" max="6642" width="11.28515625" style="3" bestFit="1" customWidth="1"/>
    <col min="6643" max="6643" width="9.140625" style="3"/>
    <col min="6644" max="6645" width="9.7109375" style="3" bestFit="1" customWidth="1"/>
    <col min="6646" max="6890" width="9.140625" style="3"/>
    <col min="6891" max="6891" width="4.85546875" style="3" customWidth="1"/>
    <col min="6892" max="6892" width="1.42578125" style="3" customWidth="1"/>
    <col min="6893" max="6893" width="76" style="3" customWidth="1"/>
    <col min="6894" max="6894" width="10.85546875" style="3" bestFit="1" customWidth="1"/>
    <col min="6895" max="6896" width="13.7109375" style="3" customWidth="1"/>
    <col min="6897" max="6897" width="5" style="3" customWidth="1"/>
    <col min="6898" max="6898" width="11.28515625" style="3" bestFit="1" customWidth="1"/>
    <col min="6899" max="6899" width="9.140625" style="3"/>
    <col min="6900" max="6901" width="9.7109375" style="3" bestFit="1" customWidth="1"/>
    <col min="6902" max="7146" width="9.140625" style="3"/>
    <col min="7147" max="7147" width="4.85546875" style="3" customWidth="1"/>
    <col min="7148" max="7148" width="1.42578125" style="3" customWidth="1"/>
    <col min="7149" max="7149" width="76" style="3" customWidth="1"/>
    <col min="7150" max="7150" width="10.85546875" style="3" bestFit="1" customWidth="1"/>
    <col min="7151" max="7152" width="13.7109375" style="3" customWidth="1"/>
    <col min="7153" max="7153" width="5" style="3" customWidth="1"/>
    <col min="7154" max="7154" width="11.28515625" style="3" bestFit="1" customWidth="1"/>
    <col min="7155" max="7155" width="9.140625" style="3"/>
    <col min="7156" max="7157" width="9.7109375" style="3" bestFit="1" customWidth="1"/>
    <col min="7158" max="7402" width="9.140625" style="3"/>
    <col min="7403" max="7403" width="4.85546875" style="3" customWidth="1"/>
    <col min="7404" max="7404" width="1.42578125" style="3" customWidth="1"/>
    <col min="7405" max="7405" width="76" style="3" customWidth="1"/>
    <col min="7406" max="7406" width="10.85546875" style="3" bestFit="1" customWidth="1"/>
    <col min="7407" max="7408" width="13.7109375" style="3" customWidth="1"/>
    <col min="7409" max="7409" width="5" style="3" customWidth="1"/>
    <col min="7410" max="7410" width="11.28515625" style="3" bestFit="1" customWidth="1"/>
    <col min="7411" max="7411" width="9.140625" style="3"/>
    <col min="7412" max="7413" width="9.7109375" style="3" bestFit="1" customWidth="1"/>
    <col min="7414" max="7658" width="9.140625" style="3"/>
    <col min="7659" max="7659" width="4.85546875" style="3" customWidth="1"/>
    <col min="7660" max="7660" width="1.42578125" style="3" customWidth="1"/>
    <col min="7661" max="7661" width="76" style="3" customWidth="1"/>
    <col min="7662" max="7662" width="10.85546875" style="3" bestFit="1" customWidth="1"/>
    <col min="7663" max="7664" width="13.7109375" style="3" customWidth="1"/>
    <col min="7665" max="7665" width="5" style="3" customWidth="1"/>
    <col min="7666" max="7666" width="11.28515625" style="3" bestFit="1" customWidth="1"/>
    <col min="7667" max="7667" width="9.140625" style="3"/>
    <col min="7668" max="7669" width="9.7109375" style="3" bestFit="1" customWidth="1"/>
    <col min="7670" max="7914" width="9.140625" style="3"/>
    <col min="7915" max="7915" width="4.85546875" style="3" customWidth="1"/>
    <col min="7916" max="7916" width="1.42578125" style="3" customWidth="1"/>
    <col min="7917" max="7917" width="76" style="3" customWidth="1"/>
    <col min="7918" max="7918" width="10.85546875" style="3" bestFit="1" customWidth="1"/>
    <col min="7919" max="7920" width="13.7109375" style="3" customWidth="1"/>
    <col min="7921" max="7921" width="5" style="3" customWidth="1"/>
    <col min="7922" max="7922" width="11.28515625" style="3" bestFit="1" customWidth="1"/>
    <col min="7923" max="7923" width="9.140625" style="3"/>
    <col min="7924" max="7925" width="9.7109375" style="3" bestFit="1" customWidth="1"/>
    <col min="7926" max="8170" width="9.140625" style="3"/>
    <col min="8171" max="8171" width="4.85546875" style="3" customWidth="1"/>
    <col min="8172" max="8172" width="1.42578125" style="3" customWidth="1"/>
    <col min="8173" max="8173" width="76" style="3" customWidth="1"/>
    <col min="8174" max="8174" width="10.85546875" style="3" bestFit="1" customWidth="1"/>
    <col min="8175" max="8176" width="13.7109375" style="3" customWidth="1"/>
    <col min="8177" max="8177" width="5" style="3" customWidth="1"/>
    <col min="8178" max="8178" width="11.28515625" style="3" bestFit="1" customWidth="1"/>
    <col min="8179" max="8179" width="9.140625" style="3"/>
    <col min="8180" max="8181" width="9.7109375" style="3" bestFit="1" customWidth="1"/>
    <col min="8182" max="8426" width="9.140625" style="3"/>
    <col min="8427" max="8427" width="4.85546875" style="3" customWidth="1"/>
    <col min="8428" max="8428" width="1.42578125" style="3" customWidth="1"/>
    <col min="8429" max="8429" width="76" style="3" customWidth="1"/>
    <col min="8430" max="8430" width="10.85546875" style="3" bestFit="1" customWidth="1"/>
    <col min="8431" max="8432" width="13.7109375" style="3" customWidth="1"/>
    <col min="8433" max="8433" width="5" style="3" customWidth="1"/>
    <col min="8434" max="8434" width="11.28515625" style="3" bestFit="1" customWidth="1"/>
    <col min="8435" max="8435" width="9.140625" style="3"/>
    <col min="8436" max="8437" width="9.7109375" style="3" bestFit="1" customWidth="1"/>
    <col min="8438" max="8682" width="9.140625" style="3"/>
    <col min="8683" max="8683" width="4.85546875" style="3" customWidth="1"/>
    <col min="8684" max="8684" width="1.42578125" style="3" customWidth="1"/>
    <col min="8685" max="8685" width="76" style="3" customWidth="1"/>
    <col min="8686" max="8686" width="10.85546875" style="3" bestFit="1" customWidth="1"/>
    <col min="8687" max="8688" width="13.7109375" style="3" customWidth="1"/>
    <col min="8689" max="8689" width="5" style="3" customWidth="1"/>
    <col min="8690" max="8690" width="11.28515625" style="3" bestFit="1" customWidth="1"/>
    <col min="8691" max="8691" width="9.140625" style="3"/>
    <col min="8692" max="8693" width="9.7109375" style="3" bestFit="1" customWidth="1"/>
    <col min="8694" max="8938" width="9.140625" style="3"/>
    <col min="8939" max="8939" width="4.85546875" style="3" customWidth="1"/>
    <col min="8940" max="8940" width="1.42578125" style="3" customWidth="1"/>
    <col min="8941" max="8941" width="76" style="3" customWidth="1"/>
    <col min="8942" max="8942" width="10.85546875" style="3" bestFit="1" customWidth="1"/>
    <col min="8943" max="8944" width="13.7109375" style="3" customWidth="1"/>
    <col min="8945" max="8945" width="5" style="3" customWidth="1"/>
    <col min="8946" max="8946" width="11.28515625" style="3" bestFit="1" customWidth="1"/>
    <col min="8947" max="8947" width="9.140625" style="3"/>
    <col min="8948" max="8949" width="9.7109375" style="3" bestFit="1" customWidth="1"/>
    <col min="8950" max="9194" width="9.140625" style="3"/>
    <col min="9195" max="9195" width="4.85546875" style="3" customWidth="1"/>
    <col min="9196" max="9196" width="1.42578125" style="3" customWidth="1"/>
    <col min="9197" max="9197" width="76" style="3" customWidth="1"/>
    <col min="9198" max="9198" width="10.85546875" style="3" bestFit="1" customWidth="1"/>
    <col min="9199" max="9200" width="13.7109375" style="3" customWidth="1"/>
    <col min="9201" max="9201" width="5" style="3" customWidth="1"/>
    <col min="9202" max="9202" width="11.28515625" style="3" bestFit="1" customWidth="1"/>
    <col min="9203" max="9203" width="9.140625" style="3"/>
    <col min="9204" max="9205" width="9.7109375" style="3" bestFit="1" customWidth="1"/>
    <col min="9206" max="9450" width="9.140625" style="3"/>
    <col min="9451" max="9451" width="4.85546875" style="3" customWidth="1"/>
    <col min="9452" max="9452" width="1.42578125" style="3" customWidth="1"/>
    <col min="9453" max="9453" width="76" style="3" customWidth="1"/>
    <col min="9454" max="9454" width="10.85546875" style="3" bestFit="1" customWidth="1"/>
    <col min="9455" max="9456" width="13.7109375" style="3" customWidth="1"/>
    <col min="9457" max="9457" width="5" style="3" customWidth="1"/>
    <col min="9458" max="9458" width="11.28515625" style="3" bestFit="1" customWidth="1"/>
    <col min="9459" max="9459" width="9.140625" style="3"/>
    <col min="9460" max="9461" width="9.7109375" style="3" bestFit="1" customWidth="1"/>
    <col min="9462" max="9706" width="9.140625" style="3"/>
    <col min="9707" max="9707" width="4.85546875" style="3" customWidth="1"/>
    <col min="9708" max="9708" width="1.42578125" style="3" customWidth="1"/>
    <col min="9709" max="9709" width="76" style="3" customWidth="1"/>
    <col min="9710" max="9710" width="10.85546875" style="3" bestFit="1" customWidth="1"/>
    <col min="9711" max="9712" width="13.7109375" style="3" customWidth="1"/>
    <col min="9713" max="9713" width="5" style="3" customWidth="1"/>
    <col min="9714" max="9714" width="11.28515625" style="3" bestFit="1" customWidth="1"/>
    <col min="9715" max="9715" width="9.140625" style="3"/>
    <col min="9716" max="9717" width="9.7109375" style="3" bestFit="1" customWidth="1"/>
    <col min="9718" max="9962" width="9.140625" style="3"/>
    <col min="9963" max="9963" width="4.85546875" style="3" customWidth="1"/>
    <col min="9964" max="9964" width="1.42578125" style="3" customWidth="1"/>
    <col min="9965" max="9965" width="76" style="3" customWidth="1"/>
    <col min="9966" max="9966" width="10.85546875" style="3" bestFit="1" customWidth="1"/>
    <col min="9967" max="9968" width="13.7109375" style="3" customWidth="1"/>
    <col min="9969" max="9969" width="5" style="3" customWidth="1"/>
    <col min="9970" max="9970" width="11.28515625" style="3" bestFit="1" customWidth="1"/>
    <col min="9971" max="9971" width="9.140625" style="3"/>
    <col min="9972" max="9973" width="9.7109375" style="3" bestFit="1" customWidth="1"/>
    <col min="9974" max="10218" width="9.140625" style="3"/>
    <col min="10219" max="10219" width="4.85546875" style="3" customWidth="1"/>
    <col min="10220" max="10220" width="1.42578125" style="3" customWidth="1"/>
    <col min="10221" max="10221" width="76" style="3" customWidth="1"/>
    <col min="10222" max="10222" width="10.85546875" style="3" bestFit="1" customWidth="1"/>
    <col min="10223" max="10224" width="13.7109375" style="3" customWidth="1"/>
    <col min="10225" max="10225" width="5" style="3" customWidth="1"/>
    <col min="10226" max="10226" width="11.28515625" style="3" bestFit="1" customWidth="1"/>
    <col min="10227" max="10227" width="9.140625" style="3"/>
    <col min="10228" max="10229" width="9.7109375" style="3" bestFit="1" customWidth="1"/>
    <col min="10230" max="10474" width="9.140625" style="3"/>
    <col min="10475" max="10475" width="4.85546875" style="3" customWidth="1"/>
    <col min="10476" max="10476" width="1.42578125" style="3" customWidth="1"/>
    <col min="10477" max="10477" width="76" style="3" customWidth="1"/>
    <col min="10478" max="10478" width="10.85546875" style="3" bestFit="1" customWidth="1"/>
    <col min="10479" max="10480" width="13.7109375" style="3" customWidth="1"/>
    <col min="10481" max="10481" width="5" style="3" customWidth="1"/>
    <col min="10482" max="10482" width="11.28515625" style="3" bestFit="1" customWidth="1"/>
    <col min="10483" max="10483" width="9.140625" style="3"/>
    <col min="10484" max="10485" width="9.7109375" style="3" bestFit="1" customWidth="1"/>
    <col min="10486" max="10730" width="9.140625" style="3"/>
    <col min="10731" max="10731" width="4.85546875" style="3" customWidth="1"/>
    <col min="10732" max="10732" width="1.42578125" style="3" customWidth="1"/>
    <col min="10733" max="10733" width="76" style="3" customWidth="1"/>
    <col min="10734" max="10734" width="10.85546875" style="3" bestFit="1" customWidth="1"/>
    <col min="10735" max="10736" width="13.7109375" style="3" customWidth="1"/>
    <col min="10737" max="10737" width="5" style="3" customWidth="1"/>
    <col min="10738" max="10738" width="11.28515625" style="3" bestFit="1" customWidth="1"/>
    <col min="10739" max="10739" width="9.140625" style="3"/>
    <col min="10740" max="10741" width="9.7109375" style="3" bestFit="1" customWidth="1"/>
    <col min="10742" max="10986" width="9.140625" style="3"/>
    <col min="10987" max="10987" width="4.85546875" style="3" customWidth="1"/>
    <col min="10988" max="10988" width="1.42578125" style="3" customWidth="1"/>
    <col min="10989" max="10989" width="76" style="3" customWidth="1"/>
    <col min="10990" max="10990" width="10.85546875" style="3" bestFit="1" customWidth="1"/>
    <col min="10991" max="10992" width="13.7109375" style="3" customWidth="1"/>
    <col min="10993" max="10993" width="5" style="3" customWidth="1"/>
    <col min="10994" max="10994" width="11.28515625" style="3" bestFit="1" customWidth="1"/>
    <col min="10995" max="10995" width="9.140625" style="3"/>
    <col min="10996" max="10997" width="9.7109375" style="3" bestFit="1" customWidth="1"/>
    <col min="10998" max="11242" width="9.140625" style="3"/>
    <col min="11243" max="11243" width="4.85546875" style="3" customWidth="1"/>
    <col min="11244" max="11244" width="1.42578125" style="3" customWidth="1"/>
    <col min="11245" max="11245" width="76" style="3" customWidth="1"/>
    <col min="11246" max="11246" width="10.85546875" style="3" bestFit="1" customWidth="1"/>
    <col min="11247" max="11248" width="13.7109375" style="3" customWidth="1"/>
    <col min="11249" max="11249" width="5" style="3" customWidth="1"/>
    <col min="11250" max="11250" width="11.28515625" style="3" bestFit="1" customWidth="1"/>
    <col min="11251" max="11251" width="9.140625" style="3"/>
    <col min="11252" max="11253" width="9.7109375" style="3" bestFit="1" customWidth="1"/>
    <col min="11254" max="11498" width="9.140625" style="3"/>
    <col min="11499" max="11499" width="4.85546875" style="3" customWidth="1"/>
    <col min="11500" max="11500" width="1.42578125" style="3" customWidth="1"/>
    <col min="11501" max="11501" width="76" style="3" customWidth="1"/>
    <col min="11502" max="11502" width="10.85546875" style="3" bestFit="1" customWidth="1"/>
    <col min="11503" max="11504" width="13.7109375" style="3" customWidth="1"/>
    <col min="11505" max="11505" width="5" style="3" customWidth="1"/>
    <col min="11506" max="11506" width="11.28515625" style="3" bestFit="1" customWidth="1"/>
    <col min="11507" max="11507" width="9.140625" style="3"/>
    <col min="11508" max="11509" width="9.7109375" style="3" bestFit="1" customWidth="1"/>
    <col min="11510" max="11754" width="9.140625" style="3"/>
    <col min="11755" max="11755" width="4.85546875" style="3" customWidth="1"/>
    <col min="11756" max="11756" width="1.42578125" style="3" customWidth="1"/>
    <col min="11757" max="11757" width="76" style="3" customWidth="1"/>
    <col min="11758" max="11758" width="10.85546875" style="3" bestFit="1" customWidth="1"/>
    <col min="11759" max="11760" width="13.7109375" style="3" customWidth="1"/>
    <col min="11761" max="11761" width="5" style="3" customWidth="1"/>
    <col min="11762" max="11762" width="11.28515625" style="3" bestFit="1" customWidth="1"/>
    <col min="11763" max="11763" width="9.140625" style="3"/>
    <col min="11764" max="11765" width="9.7109375" style="3" bestFit="1" customWidth="1"/>
    <col min="11766" max="12010" width="9.140625" style="3"/>
    <col min="12011" max="12011" width="4.85546875" style="3" customWidth="1"/>
    <col min="12012" max="12012" width="1.42578125" style="3" customWidth="1"/>
    <col min="12013" max="12013" width="76" style="3" customWidth="1"/>
    <col min="12014" max="12014" width="10.85546875" style="3" bestFit="1" customWidth="1"/>
    <col min="12015" max="12016" width="13.7109375" style="3" customWidth="1"/>
    <col min="12017" max="12017" width="5" style="3" customWidth="1"/>
    <col min="12018" max="12018" width="11.28515625" style="3" bestFit="1" customWidth="1"/>
    <col min="12019" max="12019" width="9.140625" style="3"/>
    <col min="12020" max="12021" width="9.7109375" style="3" bestFit="1" customWidth="1"/>
    <col min="12022" max="12266" width="9.140625" style="3"/>
    <col min="12267" max="12267" width="4.85546875" style="3" customWidth="1"/>
    <col min="12268" max="12268" width="1.42578125" style="3" customWidth="1"/>
    <col min="12269" max="12269" width="76" style="3" customWidth="1"/>
    <col min="12270" max="12270" width="10.85546875" style="3" bestFit="1" customWidth="1"/>
    <col min="12271" max="12272" width="13.7109375" style="3" customWidth="1"/>
    <col min="12273" max="12273" width="5" style="3" customWidth="1"/>
    <col min="12274" max="12274" width="11.28515625" style="3" bestFit="1" customWidth="1"/>
    <col min="12275" max="12275" width="9.140625" style="3"/>
    <col min="12276" max="12277" width="9.7109375" style="3" bestFit="1" customWidth="1"/>
    <col min="12278" max="12522" width="9.140625" style="3"/>
    <col min="12523" max="12523" width="4.85546875" style="3" customWidth="1"/>
    <col min="12524" max="12524" width="1.42578125" style="3" customWidth="1"/>
    <col min="12525" max="12525" width="76" style="3" customWidth="1"/>
    <col min="12526" max="12526" width="10.85546875" style="3" bestFit="1" customWidth="1"/>
    <col min="12527" max="12528" width="13.7109375" style="3" customWidth="1"/>
    <col min="12529" max="12529" width="5" style="3" customWidth="1"/>
    <col min="12530" max="12530" width="11.28515625" style="3" bestFit="1" customWidth="1"/>
    <col min="12531" max="12531" width="9.140625" style="3"/>
    <col min="12532" max="12533" width="9.7109375" style="3" bestFit="1" customWidth="1"/>
    <col min="12534" max="12778" width="9.140625" style="3"/>
    <col min="12779" max="12779" width="4.85546875" style="3" customWidth="1"/>
    <col min="12780" max="12780" width="1.42578125" style="3" customWidth="1"/>
    <col min="12781" max="12781" width="76" style="3" customWidth="1"/>
    <col min="12782" max="12782" width="10.85546875" style="3" bestFit="1" customWidth="1"/>
    <col min="12783" max="12784" width="13.7109375" style="3" customWidth="1"/>
    <col min="12785" max="12785" width="5" style="3" customWidth="1"/>
    <col min="12786" max="12786" width="11.28515625" style="3" bestFit="1" customWidth="1"/>
    <col min="12787" max="12787" width="9.140625" style="3"/>
    <col min="12788" max="12789" width="9.7109375" style="3" bestFit="1" customWidth="1"/>
    <col min="12790" max="13034" width="9.140625" style="3"/>
    <col min="13035" max="13035" width="4.85546875" style="3" customWidth="1"/>
    <col min="13036" max="13036" width="1.42578125" style="3" customWidth="1"/>
    <col min="13037" max="13037" width="76" style="3" customWidth="1"/>
    <col min="13038" max="13038" width="10.85546875" style="3" bestFit="1" customWidth="1"/>
    <col min="13039" max="13040" width="13.7109375" style="3" customWidth="1"/>
    <col min="13041" max="13041" width="5" style="3" customWidth="1"/>
    <col min="13042" max="13042" width="11.28515625" style="3" bestFit="1" customWidth="1"/>
    <col min="13043" max="13043" width="9.140625" style="3"/>
    <col min="13044" max="13045" width="9.7109375" style="3" bestFit="1" customWidth="1"/>
    <col min="13046" max="13290" width="9.140625" style="3"/>
    <col min="13291" max="13291" width="4.85546875" style="3" customWidth="1"/>
    <col min="13292" max="13292" width="1.42578125" style="3" customWidth="1"/>
    <col min="13293" max="13293" width="76" style="3" customWidth="1"/>
    <col min="13294" max="13294" width="10.85546875" style="3" bestFit="1" customWidth="1"/>
    <col min="13295" max="13296" width="13.7109375" style="3" customWidth="1"/>
    <col min="13297" max="13297" width="5" style="3" customWidth="1"/>
    <col min="13298" max="13298" width="11.28515625" style="3" bestFit="1" customWidth="1"/>
    <col min="13299" max="13299" width="9.140625" style="3"/>
    <col min="13300" max="13301" width="9.7109375" style="3" bestFit="1" customWidth="1"/>
    <col min="13302" max="13546" width="9.140625" style="3"/>
    <col min="13547" max="13547" width="4.85546875" style="3" customWidth="1"/>
    <col min="13548" max="13548" width="1.42578125" style="3" customWidth="1"/>
    <col min="13549" max="13549" width="76" style="3" customWidth="1"/>
    <col min="13550" max="13550" width="10.85546875" style="3" bestFit="1" customWidth="1"/>
    <col min="13551" max="13552" width="13.7109375" style="3" customWidth="1"/>
    <col min="13553" max="13553" width="5" style="3" customWidth="1"/>
    <col min="13554" max="13554" width="11.28515625" style="3" bestFit="1" customWidth="1"/>
    <col min="13555" max="13555" width="9.140625" style="3"/>
    <col min="13556" max="13557" width="9.7109375" style="3" bestFit="1" customWidth="1"/>
    <col min="13558" max="13802" width="9.140625" style="3"/>
    <col min="13803" max="13803" width="4.85546875" style="3" customWidth="1"/>
    <col min="13804" max="13804" width="1.42578125" style="3" customWidth="1"/>
    <col min="13805" max="13805" width="76" style="3" customWidth="1"/>
    <col min="13806" max="13806" width="10.85546875" style="3" bestFit="1" customWidth="1"/>
    <col min="13807" max="13808" width="13.7109375" style="3" customWidth="1"/>
    <col min="13809" max="13809" width="5" style="3" customWidth="1"/>
    <col min="13810" max="13810" width="11.28515625" style="3" bestFit="1" customWidth="1"/>
    <col min="13811" max="13811" width="9.140625" style="3"/>
    <col min="13812" max="13813" width="9.7109375" style="3" bestFit="1" customWidth="1"/>
    <col min="13814" max="14058" width="9.140625" style="3"/>
    <col min="14059" max="14059" width="4.85546875" style="3" customWidth="1"/>
    <col min="14060" max="14060" width="1.42578125" style="3" customWidth="1"/>
    <col min="14061" max="14061" width="76" style="3" customWidth="1"/>
    <col min="14062" max="14062" width="10.85546875" style="3" bestFit="1" customWidth="1"/>
    <col min="14063" max="14064" width="13.7109375" style="3" customWidth="1"/>
    <col min="14065" max="14065" width="5" style="3" customWidth="1"/>
    <col min="14066" max="14066" width="11.28515625" style="3" bestFit="1" customWidth="1"/>
    <col min="14067" max="14067" width="9.140625" style="3"/>
    <col min="14068" max="14069" width="9.7109375" style="3" bestFit="1" customWidth="1"/>
    <col min="14070" max="14314" width="9.140625" style="3"/>
    <col min="14315" max="14315" width="4.85546875" style="3" customWidth="1"/>
    <col min="14316" max="14316" width="1.42578125" style="3" customWidth="1"/>
    <col min="14317" max="14317" width="76" style="3" customWidth="1"/>
    <col min="14318" max="14318" width="10.85546875" style="3" bestFit="1" customWidth="1"/>
    <col min="14319" max="14320" width="13.7109375" style="3" customWidth="1"/>
    <col min="14321" max="14321" width="5" style="3" customWidth="1"/>
    <col min="14322" max="14322" width="11.28515625" style="3" bestFit="1" customWidth="1"/>
    <col min="14323" max="14323" width="9.140625" style="3"/>
    <col min="14324" max="14325" width="9.7109375" style="3" bestFit="1" customWidth="1"/>
    <col min="14326" max="14570" width="9.140625" style="3"/>
    <col min="14571" max="14571" width="4.85546875" style="3" customWidth="1"/>
    <col min="14572" max="14572" width="1.42578125" style="3" customWidth="1"/>
    <col min="14573" max="14573" width="76" style="3" customWidth="1"/>
    <col min="14574" max="14574" width="10.85546875" style="3" bestFit="1" customWidth="1"/>
    <col min="14575" max="14576" width="13.7109375" style="3" customWidth="1"/>
    <col min="14577" max="14577" width="5" style="3" customWidth="1"/>
    <col min="14578" max="14578" width="11.28515625" style="3" bestFit="1" customWidth="1"/>
    <col min="14579" max="14579" width="9.140625" style="3"/>
    <col min="14580" max="14581" width="9.7109375" style="3" bestFit="1" customWidth="1"/>
    <col min="14582" max="14826" width="9.140625" style="3"/>
    <col min="14827" max="14827" width="4.85546875" style="3" customWidth="1"/>
    <col min="14828" max="14828" width="1.42578125" style="3" customWidth="1"/>
    <col min="14829" max="14829" width="76" style="3" customWidth="1"/>
    <col min="14830" max="14830" width="10.85546875" style="3" bestFit="1" customWidth="1"/>
    <col min="14831" max="14832" width="13.7109375" style="3" customWidth="1"/>
    <col min="14833" max="14833" width="5" style="3" customWidth="1"/>
    <col min="14834" max="14834" width="11.28515625" style="3" bestFit="1" customWidth="1"/>
    <col min="14835" max="14835" width="9.140625" style="3"/>
    <col min="14836" max="14837" width="9.7109375" style="3" bestFit="1" customWidth="1"/>
    <col min="14838" max="15082" width="9.140625" style="3"/>
    <col min="15083" max="15083" width="4.85546875" style="3" customWidth="1"/>
    <col min="15084" max="15084" width="1.42578125" style="3" customWidth="1"/>
    <col min="15085" max="15085" width="76" style="3" customWidth="1"/>
    <col min="15086" max="15086" width="10.85546875" style="3" bestFit="1" customWidth="1"/>
    <col min="15087" max="15088" width="13.7109375" style="3" customWidth="1"/>
    <col min="15089" max="15089" width="5" style="3" customWidth="1"/>
    <col min="15090" max="15090" width="11.28515625" style="3" bestFit="1" customWidth="1"/>
    <col min="15091" max="15091" width="9.140625" style="3"/>
    <col min="15092" max="15093" width="9.7109375" style="3" bestFit="1" customWidth="1"/>
    <col min="15094" max="15338" width="9.140625" style="3"/>
    <col min="15339" max="15339" width="4.85546875" style="3" customWidth="1"/>
    <col min="15340" max="15340" width="1.42578125" style="3" customWidth="1"/>
    <col min="15341" max="15341" width="76" style="3" customWidth="1"/>
    <col min="15342" max="15342" width="10.85546875" style="3" bestFit="1" customWidth="1"/>
    <col min="15343" max="15344" width="13.7109375" style="3" customWidth="1"/>
    <col min="15345" max="15345" width="5" style="3" customWidth="1"/>
    <col min="15346" max="15346" width="11.28515625" style="3" bestFit="1" customWidth="1"/>
    <col min="15347" max="15347" width="9.140625" style="3"/>
    <col min="15348" max="15349" width="9.7109375" style="3" bestFit="1" customWidth="1"/>
    <col min="15350" max="15594" width="9.140625" style="3"/>
    <col min="15595" max="15595" width="4.85546875" style="3" customWidth="1"/>
    <col min="15596" max="15596" width="1.42578125" style="3" customWidth="1"/>
    <col min="15597" max="15597" width="76" style="3" customWidth="1"/>
    <col min="15598" max="15598" width="10.85546875" style="3" bestFit="1" customWidth="1"/>
    <col min="15599" max="15600" width="13.7109375" style="3" customWidth="1"/>
    <col min="15601" max="15601" width="5" style="3" customWidth="1"/>
    <col min="15602" max="15602" width="11.28515625" style="3" bestFit="1" customWidth="1"/>
    <col min="15603" max="15603" width="9.140625" style="3"/>
    <col min="15604" max="15605" width="9.7109375" style="3" bestFit="1" customWidth="1"/>
    <col min="15606" max="15850" width="9.140625" style="3"/>
    <col min="15851" max="15851" width="4.85546875" style="3" customWidth="1"/>
    <col min="15852" max="15852" width="1.42578125" style="3" customWidth="1"/>
    <col min="15853" max="15853" width="76" style="3" customWidth="1"/>
    <col min="15854" max="15854" width="10.85546875" style="3" bestFit="1" customWidth="1"/>
    <col min="15855" max="15856" width="13.7109375" style="3" customWidth="1"/>
    <col min="15857" max="15857" width="5" style="3" customWidth="1"/>
    <col min="15858" max="15858" width="11.28515625" style="3" bestFit="1" customWidth="1"/>
    <col min="15859" max="15859" width="9.140625" style="3"/>
    <col min="15860" max="15861" width="9.7109375" style="3" bestFit="1" customWidth="1"/>
    <col min="15862" max="16106" width="9.140625" style="3"/>
    <col min="16107" max="16107" width="4.85546875" style="3" customWidth="1"/>
    <col min="16108" max="16108" width="1.42578125" style="3" customWidth="1"/>
    <col min="16109" max="16109" width="76" style="3" customWidth="1"/>
    <col min="16110" max="16110" width="10.85546875" style="3" bestFit="1" customWidth="1"/>
    <col min="16111" max="16112" width="13.7109375" style="3" customWidth="1"/>
    <col min="16113" max="16113" width="5" style="3" customWidth="1"/>
    <col min="16114" max="16114" width="11.28515625" style="3" bestFit="1" customWidth="1"/>
    <col min="16115" max="16115" width="9.140625" style="3"/>
    <col min="16116" max="16117" width="9.7109375" style="3" bestFit="1" customWidth="1"/>
    <col min="16118" max="16384" width="9.140625" style="3"/>
  </cols>
  <sheetData>
    <row r="7" spans="2:6" s="122" customFormat="1" ht="18.75" x14ac:dyDescent="0.3">
      <c r="B7" s="341" t="s">
        <v>0</v>
      </c>
      <c r="C7" s="341"/>
      <c r="D7" s="341"/>
      <c r="E7" s="341"/>
      <c r="F7" s="341"/>
    </row>
    <row r="8" spans="2:6" s="123" customFormat="1" ht="18" x14ac:dyDescent="0.35">
      <c r="D8" s="124"/>
      <c r="E8" s="125"/>
      <c r="F8" s="126"/>
    </row>
    <row r="9" spans="2:6" s="123" customFormat="1" ht="18" x14ac:dyDescent="0.35">
      <c r="B9" s="342" t="s">
        <v>83</v>
      </c>
      <c r="C9" s="342"/>
      <c r="D9" s="342"/>
      <c r="E9" s="342"/>
      <c r="F9" s="342"/>
    </row>
    <row r="10" spans="2:6" s="123" customFormat="1" ht="18" x14ac:dyDescent="0.35">
      <c r="B10" s="342" t="s">
        <v>84</v>
      </c>
      <c r="C10" s="342"/>
      <c r="D10" s="342"/>
      <c r="E10" s="342"/>
      <c r="F10" s="342"/>
    </row>
    <row r="11" spans="2:6" s="127" customFormat="1" ht="18" x14ac:dyDescent="0.35">
      <c r="B11" s="343" t="s">
        <v>2</v>
      </c>
      <c r="C11" s="343"/>
      <c r="D11" s="343"/>
      <c r="E11" s="343"/>
      <c r="F11" s="343"/>
    </row>
    <row r="13" spans="2:6" ht="15.75" thickBot="1" x14ac:dyDescent="0.35"/>
    <row r="14" spans="2:6" s="19" customFormat="1" ht="12.75" customHeight="1" x14ac:dyDescent="0.35">
      <c r="B14" s="15"/>
      <c r="C14" s="130"/>
      <c r="D14" s="344"/>
      <c r="E14" s="131" t="s">
        <v>85</v>
      </c>
      <c r="F14" s="132" t="s">
        <v>85</v>
      </c>
    </row>
    <row r="15" spans="2:6" s="19" customFormat="1" ht="12.75" customHeight="1" x14ac:dyDescent="0.35">
      <c r="B15" s="33"/>
      <c r="C15" s="133"/>
      <c r="D15" s="345"/>
      <c r="E15" s="110" t="s">
        <v>86</v>
      </c>
      <c r="F15" s="134" t="s">
        <v>86</v>
      </c>
    </row>
    <row r="16" spans="2:6" s="19" customFormat="1" ht="12.75" customHeight="1" x14ac:dyDescent="0.35">
      <c r="B16" s="33"/>
      <c r="C16" s="133"/>
      <c r="D16" s="345"/>
      <c r="E16" s="110" t="s">
        <v>87</v>
      </c>
      <c r="F16" s="134" t="s">
        <v>87</v>
      </c>
    </row>
    <row r="17" spans="2:11" s="19" customFormat="1" ht="12.75" customHeight="1" x14ac:dyDescent="0.35">
      <c r="B17" s="20"/>
      <c r="C17" s="135"/>
      <c r="D17" s="346"/>
      <c r="E17" s="136" t="s">
        <v>4</v>
      </c>
      <c r="F17" s="137" t="s">
        <v>88</v>
      </c>
    </row>
    <row r="18" spans="2:11" ht="12.75" customHeight="1" x14ac:dyDescent="0.3">
      <c r="B18" s="24"/>
      <c r="C18" s="138"/>
      <c r="D18" s="139"/>
      <c r="E18" s="115"/>
      <c r="F18" s="140"/>
    </row>
    <row r="19" spans="2:11" ht="12.75" customHeight="1" x14ac:dyDescent="0.3">
      <c r="B19" s="24"/>
      <c r="C19" s="58" t="s">
        <v>89</v>
      </c>
      <c r="D19" s="141"/>
      <c r="E19" s="115"/>
      <c r="F19" s="140"/>
    </row>
    <row r="20" spans="2:11" ht="13.5" customHeight="1" x14ac:dyDescent="0.35">
      <c r="B20" s="24"/>
      <c r="C20" s="142" t="s">
        <v>90</v>
      </c>
      <c r="D20" s="143" t="s">
        <v>91</v>
      </c>
      <c r="E20" s="144">
        <f>+E21+E22</f>
        <v>33681027</v>
      </c>
      <c r="F20" s="145">
        <f>+F21+F22</f>
        <v>34872312</v>
      </c>
    </row>
    <row r="21" spans="2:11" ht="13.5" customHeight="1" x14ac:dyDescent="0.35">
      <c r="B21" s="24"/>
      <c r="C21" s="146" t="s">
        <v>92</v>
      </c>
      <c r="D21" s="143"/>
      <c r="E21" s="147">
        <f>6882639-5448084</f>
        <v>1434555</v>
      </c>
      <c r="F21" s="148">
        <v>2058091</v>
      </c>
      <c r="H21" s="149"/>
    </row>
    <row r="22" spans="2:11" ht="13.5" customHeight="1" x14ac:dyDescent="0.35">
      <c r="B22" s="24"/>
      <c r="C22" s="146" t="s">
        <v>93</v>
      </c>
      <c r="D22" s="143"/>
      <c r="E22" s="147">
        <f>26798388+5448084</f>
        <v>32246472</v>
      </c>
      <c r="F22" s="148">
        <v>32814221</v>
      </c>
      <c r="H22" s="149"/>
      <c r="I22" s="150"/>
    </row>
    <row r="23" spans="2:11" ht="13.5" customHeight="1" x14ac:dyDescent="0.35">
      <c r="B23" s="24"/>
      <c r="C23" s="142" t="s">
        <v>94</v>
      </c>
      <c r="D23" s="143" t="s">
        <v>91</v>
      </c>
      <c r="E23" s="144">
        <f>+E24+E25</f>
        <v>-8275489</v>
      </c>
      <c r="F23" s="145">
        <f>+F24+F25</f>
        <v>-12133280</v>
      </c>
    </row>
    <row r="24" spans="2:11" ht="13.5" customHeight="1" x14ac:dyDescent="0.35">
      <c r="B24" s="24"/>
      <c r="C24" s="146" t="s">
        <v>95</v>
      </c>
      <c r="D24" s="143"/>
      <c r="E24" s="147">
        <v>-3573014</v>
      </c>
      <c r="F24" s="148">
        <v>-1702888</v>
      </c>
    </row>
    <row r="25" spans="2:11" ht="13.5" customHeight="1" x14ac:dyDescent="0.35">
      <c r="B25" s="24"/>
      <c r="C25" s="146" t="s">
        <v>96</v>
      </c>
      <c r="D25" s="143"/>
      <c r="E25" s="147">
        <v>-4702475</v>
      </c>
      <c r="F25" s="148">
        <v>-10430392</v>
      </c>
    </row>
    <row r="26" spans="2:11" ht="13.5" customHeight="1" x14ac:dyDescent="0.35">
      <c r="B26" s="33"/>
      <c r="C26" s="142" t="s">
        <v>97</v>
      </c>
      <c r="D26" s="143"/>
      <c r="E26" s="144">
        <f>+E27</f>
        <v>70354</v>
      </c>
      <c r="F26" s="145">
        <f>+F27</f>
        <v>79011</v>
      </c>
    </row>
    <row r="27" spans="2:11" s="19" customFormat="1" ht="13.5" customHeight="1" x14ac:dyDescent="0.35">
      <c r="B27" s="24"/>
      <c r="C27" s="151" t="s">
        <v>98</v>
      </c>
      <c r="D27" s="143"/>
      <c r="E27" s="147">
        <v>70354</v>
      </c>
      <c r="F27" s="148">
        <v>79011</v>
      </c>
      <c r="K27" s="3"/>
    </row>
    <row r="28" spans="2:11" s="19" customFormat="1" ht="13.5" customHeight="1" x14ac:dyDescent="0.35">
      <c r="B28" s="24"/>
      <c r="C28" s="142" t="s">
        <v>99</v>
      </c>
      <c r="D28" s="143" t="s">
        <v>91</v>
      </c>
      <c r="E28" s="144">
        <f>+E29+E30</f>
        <v>-18660399</v>
      </c>
      <c r="F28" s="145">
        <f>+F29+F30</f>
        <v>-15937601</v>
      </c>
      <c r="G28" s="152"/>
      <c r="K28" s="3"/>
    </row>
    <row r="29" spans="2:11" ht="13.5" customHeight="1" x14ac:dyDescent="0.35">
      <c r="B29" s="24"/>
      <c r="C29" s="146" t="s">
        <v>100</v>
      </c>
      <c r="D29" s="143"/>
      <c r="E29" s="147">
        <v>-14184765</v>
      </c>
      <c r="F29" s="148">
        <v>-12198758</v>
      </c>
    </row>
    <row r="30" spans="2:11" ht="13.5" customHeight="1" x14ac:dyDescent="0.35">
      <c r="B30" s="24"/>
      <c r="C30" s="146" t="s">
        <v>101</v>
      </c>
      <c r="D30" s="143"/>
      <c r="E30" s="147">
        <v>-4475634</v>
      </c>
      <c r="F30" s="148">
        <v>-3738843</v>
      </c>
    </row>
    <row r="31" spans="2:11" ht="13.5" customHeight="1" x14ac:dyDescent="0.35">
      <c r="B31" s="33"/>
      <c r="C31" s="142" t="s">
        <v>102</v>
      </c>
      <c r="D31" s="143"/>
      <c r="E31" s="144">
        <f>+SUM(E32:E35)</f>
        <v>-2163986</v>
      </c>
      <c r="F31" s="145">
        <f>+SUM(F32:F35)</f>
        <v>-2010549</v>
      </c>
      <c r="G31" s="19"/>
    </row>
    <row r="32" spans="2:11" s="19" customFormat="1" ht="13.5" customHeight="1" x14ac:dyDescent="0.35">
      <c r="B32" s="33"/>
      <c r="C32" s="146" t="s">
        <v>103</v>
      </c>
      <c r="D32" s="143" t="s">
        <v>91</v>
      </c>
      <c r="E32" s="147">
        <v>-1908225</v>
      </c>
      <c r="F32" s="148">
        <v>-1745981</v>
      </c>
      <c r="G32" s="3"/>
    </row>
    <row r="33" spans="2:6" ht="13.5" customHeight="1" x14ac:dyDescent="0.35">
      <c r="B33" s="33"/>
      <c r="C33" s="146" t="s">
        <v>104</v>
      </c>
      <c r="D33" s="143"/>
      <c r="E33" s="147">
        <f>-23371+1</f>
        <v>-23370</v>
      </c>
      <c r="F33" s="148">
        <f>-24924-4</f>
        <v>-24928</v>
      </c>
    </row>
    <row r="34" spans="2:6" ht="13.5" customHeight="1" x14ac:dyDescent="0.35">
      <c r="B34" s="33"/>
      <c r="C34" s="146" t="s">
        <v>105</v>
      </c>
      <c r="D34" s="143"/>
      <c r="E34" s="85">
        <v>0</v>
      </c>
      <c r="F34" s="148">
        <v>-13512</v>
      </c>
    </row>
    <row r="35" spans="2:6" ht="13.5" customHeight="1" x14ac:dyDescent="0.35">
      <c r="B35" s="24"/>
      <c r="C35" s="146" t="s">
        <v>106</v>
      </c>
      <c r="D35" s="143"/>
      <c r="E35" s="147">
        <v>-232391</v>
      </c>
      <c r="F35" s="148">
        <v>-226128</v>
      </c>
    </row>
    <row r="36" spans="2:6" ht="13.5" customHeight="1" x14ac:dyDescent="0.35">
      <c r="B36" s="24"/>
      <c r="C36" s="142" t="s">
        <v>107</v>
      </c>
      <c r="D36" s="143" t="s">
        <v>108</v>
      </c>
      <c r="E36" s="144">
        <v>-389789.33</v>
      </c>
      <c r="F36" s="145">
        <f>-419436+4</f>
        <v>-419432</v>
      </c>
    </row>
    <row r="37" spans="2:6" ht="13.5" customHeight="1" x14ac:dyDescent="0.35">
      <c r="B37" s="24"/>
      <c r="C37" s="142" t="s">
        <v>109</v>
      </c>
      <c r="D37" s="143" t="s">
        <v>110</v>
      </c>
      <c r="E37" s="144">
        <v>-84237</v>
      </c>
      <c r="F37" s="145">
        <v>-6700</v>
      </c>
    </row>
    <row r="38" spans="2:6" ht="13.5" customHeight="1" x14ac:dyDescent="0.35">
      <c r="B38" s="24"/>
      <c r="C38" s="142" t="s">
        <v>111</v>
      </c>
      <c r="D38" s="143"/>
      <c r="E38" s="144">
        <v>-12079</v>
      </c>
      <c r="F38" s="145">
        <v>-8376</v>
      </c>
    </row>
    <row r="39" spans="2:6" ht="12.75" customHeight="1" x14ac:dyDescent="0.35">
      <c r="B39" s="24"/>
      <c r="C39" s="142"/>
      <c r="D39" s="143"/>
      <c r="E39" s="153"/>
      <c r="F39" s="154"/>
    </row>
    <row r="40" spans="2:6" ht="13.5" customHeight="1" x14ac:dyDescent="0.35">
      <c r="B40" s="24"/>
      <c r="C40" s="142" t="s">
        <v>112</v>
      </c>
      <c r="D40" s="143"/>
      <c r="E40" s="70">
        <f>+E36+E31+E28+E26+E23+E20+E38+E37</f>
        <v>4165401.6700000018</v>
      </c>
      <c r="F40" s="75">
        <f>+F36+F31+F28+F26+F23+F20+F38+F37</f>
        <v>4435385</v>
      </c>
    </row>
    <row r="41" spans="2:6" ht="12.75" customHeight="1" x14ac:dyDescent="0.35">
      <c r="B41" s="24"/>
      <c r="C41" s="151"/>
      <c r="D41" s="143"/>
      <c r="E41" s="147"/>
      <c r="F41" s="148"/>
    </row>
    <row r="42" spans="2:6" ht="13.5" customHeight="1" x14ac:dyDescent="0.35">
      <c r="B42" s="24"/>
      <c r="C42" s="142" t="s">
        <v>113</v>
      </c>
      <c r="D42" s="143"/>
      <c r="E42" s="144">
        <f>+E43</f>
        <v>1494</v>
      </c>
      <c r="F42" s="145">
        <f>+F43</f>
        <v>1014</v>
      </c>
    </row>
    <row r="43" spans="2:6" ht="13.5" customHeight="1" x14ac:dyDescent="0.35">
      <c r="B43" s="24"/>
      <c r="C43" s="146" t="s">
        <v>114</v>
      </c>
      <c r="D43" s="143"/>
      <c r="E43" s="147">
        <f>+E44</f>
        <v>1494</v>
      </c>
      <c r="F43" s="148">
        <f>F44</f>
        <v>1014</v>
      </c>
    </row>
    <row r="44" spans="2:6" ht="13.5" customHeight="1" x14ac:dyDescent="0.35">
      <c r="B44" s="24"/>
      <c r="C44" s="155" t="s">
        <v>115</v>
      </c>
      <c r="D44" s="143" t="s">
        <v>39</v>
      </c>
      <c r="E44" s="156">
        <v>1494</v>
      </c>
      <c r="F44" s="157">
        <v>1014</v>
      </c>
    </row>
    <row r="45" spans="2:6" ht="13.5" customHeight="1" x14ac:dyDescent="0.35">
      <c r="B45" s="24"/>
      <c r="C45" s="142" t="s">
        <v>116</v>
      </c>
      <c r="D45" s="143"/>
      <c r="E45" s="158">
        <f>+E46</f>
        <v>-29239</v>
      </c>
      <c r="F45" s="159">
        <f>+F46</f>
        <v>-11448</v>
      </c>
    </row>
    <row r="46" spans="2:6" ht="13.5" customHeight="1" x14ac:dyDescent="0.35">
      <c r="B46" s="24"/>
      <c r="C46" s="146" t="s">
        <v>117</v>
      </c>
      <c r="D46" s="143"/>
      <c r="E46" s="147">
        <v>-29239</v>
      </c>
      <c r="F46" s="148">
        <v>-11448</v>
      </c>
    </row>
    <row r="47" spans="2:6" ht="12.75" customHeight="1" x14ac:dyDescent="0.35">
      <c r="B47" s="24"/>
      <c r="C47" s="142" t="s">
        <v>118</v>
      </c>
      <c r="D47" s="143"/>
      <c r="E47" s="158">
        <v>-3278</v>
      </c>
      <c r="F47" s="145">
        <v>86</v>
      </c>
    </row>
    <row r="48" spans="2:6" ht="12.75" customHeight="1" x14ac:dyDescent="0.35">
      <c r="B48" s="24"/>
      <c r="C48" s="142"/>
      <c r="D48" s="143"/>
      <c r="E48" s="37"/>
      <c r="F48" s="41"/>
    </row>
    <row r="49" spans="2:7" ht="13.5" customHeight="1" x14ac:dyDescent="0.35">
      <c r="B49" s="24"/>
      <c r="C49" s="142" t="s">
        <v>119</v>
      </c>
      <c r="D49" s="143"/>
      <c r="E49" s="37">
        <f>+E42+E45+E47</f>
        <v>-31023</v>
      </c>
      <c r="F49" s="41">
        <f>+F42+F45+F47</f>
        <v>-10348</v>
      </c>
    </row>
    <row r="50" spans="2:7" ht="12.75" customHeight="1" x14ac:dyDescent="0.35">
      <c r="B50" s="24"/>
      <c r="C50" s="146"/>
      <c r="D50" s="143"/>
      <c r="E50" s="147"/>
      <c r="F50" s="148"/>
    </row>
    <row r="51" spans="2:7" ht="13.5" customHeight="1" x14ac:dyDescent="0.35">
      <c r="B51" s="24"/>
      <c r="C51" s="142" t="s">
        <v>120</v>
      </c>
      <c r="D51" s="143"/>
      <c r="E51" s="70">
        <f>+E40+E49</f>
        <v>4134378.6700000018</v>
      </c>
      <c r="F51" s="75">
        <f>+F40+F49</f>
        <v>4425037</v>
      </c>
    </row>
    <row r="52" spans="2:7" ht="13.5" customHeight="1" x14ac:dyDescent="0.35">
      <c r="B52" s="24"/>
      <c r="C52" s="146" t="s">
        <v>121</v>
      </c>
      <c r="D52" s="143" t="s">
        <v>45</v>
      </c>
      <c r="E52" s="147">
        <v>-1051269</v>
      </c>
      <c r="F52" s="148">
        <v>-1122771</v>
      </c>
    </row>
    <row r="53" spans="2:7" ht="13.5" customHeight="1" x14ac:dyDescent="0.35">
      <c r="B53" s="24"/>
      <c r="C53" s="142" t="s">
        <v>122</v>
      </c>
      <c r="D53" s="143"/>
      <c r="E53" s="70">
        <f>+E51+E52</f>
        <v>3083109.6700000018</v>
      </c>
      <c r="F53" s="75">
        <f>+F51+F52</f>
        <v>3302266</v>
      </c>
    </row>
    <row r="54" spans="2:7" ht="12.75" customHeight="1" x14ac:dyDescent="0.35">
      <c r="B54" s="24"/>
      <c r="C54" s="142"/>
      <c r="D54" s="143"/>
      <c r="E54" s="160"/>
      <c r="F54" s="161"/>
    </row>
    <row r="55" spans="2:7" ht="12.75" customHeight="1" x14ac:dyDescent="0.35">
      <c r="B55" s="24"/>
      <c r="C55" s="142" t="s">
        <v>123</v>
      </c>
      <c r="D55" s="143"/>
      <c r="E55" s="158"/>
      <c r="F55" s="145"/>
    </row>
    <row r="56" spans="2:7" ht="12.75" customHeight="1" x14ac:dyDescent="0.35">
      <c r="B56" s="24"/>
      <c r="C56" s="142" t="s">
        <v>124</v>
      </c>
      <c r="D56" s="143"/>
      <c r="E56" s="162" t="s">
        <v>76</v>
      </c>
      <c r="F56" s="163" t="s">
        <v>76</v>
      </c>
    </row>
    <row r="57" spans="2:7" ht="12.75" customHeight="1" x14ac:dyDescent="0.35">
      <c r="B57" s="24"/>
      <c r="C57" s="142"/>
      <c r="D57" s="143"/>
      <c r="E57" s="164"/>
      <c r="F57" s="165"/>
    </row>
    <row r="58" spans="2:7" ht="13.5" customHeight="1" x14ac:dyDescent="0.35">
      <c r="B58" s="24"/>
      <c r="C58" s="142" t="s">
        <v>125</v>
      </c>
      <c r="D58" s="143" t="s">
        <v>12</v>
      </c>
      <c r="E58" s="70">
        <f>+E53</f>
        <v>3083109.6700000018</v>
      </c>
      <c r="F58" s="75">
        <f>+F53</f>
        <v>3302266</v>
      </c>
    </row>
    <row r="59" spans="2:7" ht="13.5" customHeight="1" x14ac:dyDescent="0.35">
      <c r="B59" s="24"/>
      <c r="C59" s="146" t="s">
        <v>126</v>
      </c>
      <c r="D59" s="143"/>
      <c r="E59" s="158">
        <v>3070842</v>
      </c>
      <c r="F59" s="145">
        <v>3287139</v>
      </c>
    </row>
    <row r="60" spans="2:7" ht="13.5" customHeight="1" thickBot="1" x14ac:dyDescent="0.4">
      <c r="B60" s="166"/>
      <c r="C60" s="167" t="s">
        <v>127</v>
      </c>
      <c r="D60" s="168"/>
      <c r="E60" s="169">
        <v>12268</v>
      </c>
      <c r="F60" s="170">
        <v>15126.5</v>
      </c>
      <c r="G60" s="19"/>
    </row>
    <row r="61" spans="2:7" s="19" customFormat="1" ht="15.75" x14ac:dyDescent="0.35">
      <c r="B61" s="58"/>
      <c r="C61" s="3"/>
      <c r="D61" s="171"/>
      <c r="E61" s="110"/>
      <c r="F61" s="172"/>
      <c r="G61" s="3"/>
    </row>
    <row r="62" spans="2:7" s="127" customFormat="1" ht="30" customHeight="1" x14ac:dyDescent="0.35">
      <c r="B62" s="340" t="s">
        <v>128</v>
      </c>
      <c r="C62" s="340"/>
      <c r="D62" s="340"/>
      <c r="E62" s="340"/>
      <c r="F62" s="340"/>
      <c r="G62" s="3"/>
    </row>
    <row r="63" spans="2:7" ht="16.5" customHeight="1" x14ac:dyDescent="0.35">
      <c r="B63" s="173"/>
      <c r="C63" s="174"/>
      <c r="D63" s="174"/>
      <c r="E63" s="174"/>
      <c r="F63" s="174"/>
    </row>
    <row r="64" spans="2:7" x14ac:dyDescent="0.3">
      <c r="E64" s="175"/>
      <c r="F64" s="176"/>
    </row>
    <row r="66" spans="5:6" x14ac:dyDescent="0.3">
      <c r="E66" s="177"/>
      <c r="F66" s="177"/>
    </row>
  </sheetData>
  <mergeCells count="6">
    <mergeCell ref="B62:F62"/>
    <mergeCell ref="B7:F7"/>
    <mergeCell ref="B9:F9"/>
    <mergeCell ref="B10:F10"/>
    <mergeCell ref="B11:F11"/>
    <mergeCell ref="D14:D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2"/>
  <sheetViews>
    <sheetView workbookViewId="0">
      <selection activeCell="B3" sqref="B3"/>
    </sheetView>
  </sheetViews>
  <sheetFormatPr baseColWidth="10" defaultColWidth="9.140625" defaultRowHeight="15" x14ac:dyDescent="0.35"/>
  <cols>
    <col min="1" max="1" width="0.85546875" style="185" customWidth="1"/>
    <col min="2" max="2" width="85.28515625" style="185" customWidth="1"/>
    <col min="3" max="4" width="12.7109375" style="185" customWidth="1"/>
    <col min="5" max="5" width="6.42578125" style="185" customWidth="1"/>
    <col min="6" max="255" width="9.140625" style="185"/>
    <col min="256" max="256" width="7.7109375" style="185" customWidth="1"/>
    <col min="257" max="257" width="0.85546875" style="185" customWidth="1"/>
    <col min="258" max="258" width="107.85546875" style="185" bestFit="1" customWidth="1"/>
    <col min="259" max="259" width="12.7109375" style="185" customWidth="1"/>
    <col min="260" max="260" width="13.140625" style="185" customWidth="1"/>
    <col min="261" max="261" width="6.42578125" style="185" customWidth="1"/>
    <col min="262" max="511" width="9.140625" style="185"/>
    <col min="512" max="512" width="7.7109375" style="185" customWidth="1"/>
    <col min="513" max="513" width="0.85546875" style="185" customWidth="1"/>
    <col min="514" max="514" width="107.85546875" style="185" bestFit="1" customWidth="1"/>
    <col min="515" max="515" width="12.7109375" style="185" customWidth="1"/>
    <col min="516" max="516" width="13.140625" style="185" customWidth="1"/>
    <col min="517" max="517" width="6.42578125" style="185" customWidth="1"/>
    <col min="518" max="767" width="9.140625" style="185"/>
    <col min="768" max="768" width="7.7109375" style="185" customWidth="1"/>
    <col min="769" max="769" width="0.85546875" style="185" customWidth="1"/>
    <col min="770" max="770" width="107.85546875" style="185" bestFit="1" customWidth="1"/>
    <col min="771" max="771" width="12.7109375" style="185" customWidth="1"/>
    <col min="772" max="772" width="13.140625" style="185" customWidth="1"/>
    <col min="773" max="773" width="6.42578125" style="185" customWidth="1"/>
    <col min="774" max="1023" width="9.140625" style="185"/>
    <col min="1024" max="1024" width="7.7109375" style="185" customWidth="1"/>
    <col min="1025" max="1025" width="0.85546875" style="185" customWidth="1"/>
    <col min="1026" max="1026" width="107.85546875" style="185" bestFit="1" customWidth="1"/>
    <col min="1027" max="1027" width="12.7109375" style="185" customWidth="1"/>
    <col min="1028" max="1028" width="13.140625" style="185" customWidth="1"/>
    <col min="1029" max="1029" width="6.42578125" style="185" customWidth="1"/>
    <col min="1030" max="1279" width="9.140625" style="185"/>
    <col min="1280" max="1280" width="7.7109375" style="185" customWidth="1"/>
    <col min="1281" max="1281" width="0.85546875" style="185" customWidth="1"/>
    <col min="1282" max="1282" width="107.85546875" style="185" bestFit="1" customWidth="1"/>
    <col min="1283" max="1283" width="12.7109375" style="185" customWidth="1"/>
    <col min="1284" max="1284" width="13.140625" style="185" customWidth="1"/>
    <col min="1285" max="1285" width="6.42578125" style="185" customWidth="1"/>
    <col min="1286" max="1535" width="9.140625" style="185"/>
    <col min="1536" max="1536" width="7.7109375" style="185" customWidth="1"/>
    <col min="1537" max="1537" width="0.85546875" style="185" customWidth="1"/>
    <col min="1538" max="1538" width="107.85546875" style="185" bestFit="1" customWidth="1"/>
    <col min="1539" max="1539" width="12.7109375" style="185" customWidth="1"/>
    <col min="1540" max="1540" width="13.140625" style="185" customWidth="1"/>
    <col min="1541" max="1541" width="6.42578125" style="185" customWidth="1"/>
    <col min="1542" max="1791" width="9.140625" style="185"/>
    <col min="1792" max="1792" width="7.7109375" style="185" customWidth="1"/>
    <col min="1793" max="1793" width="0.85546875" style="185" customWidth="1"/>
    <col min="1794" max="1794" width="107.85546875" style="185" bestFit="1" customWidth="1"/>
    <col min="1795" max="1795" width="12.7109375" style="185" customWidth="1"/>
    <col min="1796" max="1796" width="13.140625" style="185" customWidth="1"/>
    <col min="1797" max="1797" width="6.42578125" style="185" customWidth="1"/>
    <col min="1798" max="2047" width="9.140625" style="185"/>
    <col min="2048" max="2048" width="7.7109375" style="185" customWidth="1"/>
    <col min="2049" max="2049" width="0.85546875" style="185" customWidth="1"/>
    <col min="2050" max="2050" width="107.85546875" style="185" bestFit="1" customWidth="1"/>
    <col min="2051" max="2051" width="12.7109375" style="185" customWidth="1"/>
    <col min="2052" max="2052" width="13.140625" style="185" customWidth="1"/>
    <col min="2053" max="2053" width="6.42578125" style="185" customWidth="1"/>
    <col min="2054" max="2303" width="9.140625" style="185"/>
    <col min="2304" max="2304" width="7.7109375" style="185" customWidth="1"/>
    <col min="2305" max="2305" width="0.85546875" style="185" customWidth="1"/>
    <col min="2306" max="2306" width="107.85546875" style="185" bestFit="1" customWidth="1"/>
    <col min="2307" max="2307" width="12.7109375" style="185" customWidth="1"/>
    <col min="2308" max="2308" width="13.140625" style="185" customWidth="1"/>
    <col min="2309" max="2309" width="6.42578125" style="185" customWidth="1"/>
    <col min="2310" max="2559" width="9.140625" style="185"/>
    <col min="2560" max="2560" width="7.7109375" style="185" customWidth="1"/>
    <col min="2561" max="2561" width="0.85546875" style="185" customWidth="1"/>
    <col min="2562" max="2562" width="107.85546875" style="185" bestFit="1" customWidth="1"/>
    <col min="2563" max="2563" width="12.7109375" style="185" customWidth="1"/>
    <col min="2564" max="2564" width="13.140625" style="185" customWidth="1"/>
    <col min="2565" max="2565" width="6.42578125" style="185" customWidth="1"/>
    <col min="2566" max="2815" width="9.140625" style="185"/>
    <col min="2816" max="2816" width="7.7109375" style="185" customWidth="1"/>
    <col min="2817" max="2817" width="0.85546875" style="185" customWidth="1"/>
    <col min="2818" max="2818" width="107.85546875" style="185" bestFit="1" customWidth="1"/>
    <col min="2819" max="2819" width="12.7109375" style="185" customWidth="1"/>
    <col min="2820" max="2820" width="13.140625" style="185" customWidth="1"/>
    <col min="2821" max="2821" width="6.42578125" style="185" customWidth="1"/>
    <col min="2822" max="3071" width="9.140625" style="185"/>
    <col min="3072" max="3072" width="7.7109375" style="185" customWidth="1"/>
    <col min="3073" max="3073" width="0.85546875" style="185" customWidth="1"/>
    <col min="3074" max="3074" width="107.85546875" style="185" bestFit="1" customWidth="1"/>
    <col min="3075" max="3075" width="12.7109375" style="185" customWidth="1"/>
    <col min="3076" max="3076" width="13.140625" style="185" customWidth="1"/>
    <col min="3077" max="3077" width="6.42578125" style="185" customWidth="1"/>
    <col min="3078" max="3327" width="9.140625" style="185"/>
    <col min="3328" max="3328" width="7.7109375" style="185" customWidth="1"/>
    <col min="3329" max="3329" width="0.85546875" style="185" customWidth="1"/>
    <col min="3330" max="3330" width="107.85546875" style="185" bestFit="1" customWidth="1"/>
    <col min="3331" max="3331" width="12.7109375" style="185" customWidth="1"/>
    <col min="3332" max="3332" width="13.140625" style="185" customWidth="1"/>
    <col min="3333" max="3333" width="6.42578125" style="185" customWidth="1"/>
    <col min="3334" max="3583" width="9.140625" style="185"/>
    <col min="3584" max="3584" width="7.7109375" style="185" customWidth="1"/>
    <col min="3585" max="3585" width="0.85546875" style="185" customWidth="1"/>
    <col min="3586" max="3586" width="107.85546875" style="185" bestFit="1" customWidth="1"/>
    <col min="3587" max="3587" width="12.7109375" style="185" customWidth="1"/>
    <col min="3588" max="3588" width="13.140625" style="185" customWidth="1"/>
    <col min="3589" max="3589" width="6.42578125" style="185" customWidth="1"/>
    <col min="3590" max="3839" width="9.140625" style="185"/>
    <col min="3840" max="3840" width="7.7109375" style="185" customWidth="1"/>
    <col min="3841" max="3841" width="0.85546875" style="185" customWidth="1"/>
    <col min="3842" max="3842" width="107.85546875" style="185" bestFit="1" customWidth="1"/>
    <col min="3843" max="3843" width="12.7109375" style="185" customWidth="1"/>
    <col min="3844" max="3844" width="13.140625" style="185" customWidth="1"/>
    <col min="3845" max="3845" width="6.42578125" style="185" customWidth="1"/>
    <col min="3846" max="4095" width="9.140625" style="185"/>
    <col min="4096" max="4096" width="7.7109375" style="185" customWidth="1"/>
    <col min="4097" max="4097" width="0.85546875" style="185" customWidth="1"/>
    <col min="4098" max="4098" width="107.85546875" style="185" bestFit="1" customWidth="1"/>
    <col min="4099" max="4099" width="12.7109375" style="185" customWidth="1"/>
    <col min="4100" max="4100" width="13.140625" style="185" customWidth="1"/>
    <col min="4101" max="4101" width="6.42578125" style="185" customWidth="1"/>
    <col min="4102" max="4351" width="9.140625" style="185"/>
    <col min="4352" max="4352" width="7.7109375" style="185" customWidth="1"/>
    <col min="4353" max="4353" width="0.85546875" style="185" customWidth="1"/>
    <col min="4354" max="4354" width="107.85546875" style="185" bestFit="1" customWidth="1"/>
    <col min="4355" max="4355" width="12.7109375" style="185" customWidth="1"/>
    <col min="4356" max="4356" width="13.140625" style="185" customWidth="1"/>
    <col min="4357" max="4357" width="6.42578125" style="185" customWidth="1"/>
    <col min="4358" max="4607" width="9.140625" style="185"/>
    <col min="4608" max="4608" width="7.7109375" style="185" customWidth="1"/>
    <col min="4609" max="4609" width="0.85546875" style="185" customWidth="1"/>
    <col min="4610" max="4610" width="107.85546875" style="185" bestFit="1" customWidth="1"/>
    <col min="4611" max="4611" width="12.7109375" style="185" customWidth="1"/>
    <col min="4612" max="4612" width="13.140625" style="185" customWidth="1"/>
    <col min="4613" max="4613" width="6.42578125" style="185" customWidth="1"/>
    <col min="4614" max="4863" width="9.140625" style="185"/>
    <col min="4864" max="4864" width="7.7109375" style="185" customWidth="1"/>
    <col min="4865" max="4865" width="0.85546875" style="185" customWidth="1"/>
    <col min="4866" max="4866" width="107.85546875" style="185" bestFit="1" customWidth="1"/>
    <col min="4867" max="4867" width="12.7109375" style="185" customWidth="1"/>
    <col min="4868" max="4868" width="13.140625" style="185" customWidth="1"/>
    <col min="4869" max="4869" width="6.42578125" style="185" customWidth="1"/>
    <col min="4870" max="5119" width="9.140625" style="185"/>
    <col min="5120" max="5120" width="7.7109375" style="185" customWidth="1"/>
    <col min="5121" max="5121" width="0.85546875" style="185" customWidth="1"/>
    <col min="5122" max="5122" width="107.85546875" style="185" bestFit="1" customWidth="1"/>
    <col min="5123" max="5123" width="12.7109375" style="185" customWidth="1"/>
    <col min="5124" max="5124" width="13.140625" style="185" customWidth="1"/>
    <col min="5125" max="5125" width="6.42578125" style="185" customWidth="1"/>
    <col min="5126" max="5375" width="9.140625" style="185"/>
    <col min="5376" max="5376" width="7.7109375" style="185" customWidth="1"/>
    <col min="5377" max="5377" width="0.85546875" style="185" customWidth="1"/>
    <col min="5378" max="5378" width="107.85546875" style="185" bestFit="1" customWidth="1"/>
    <col min="5379" max="5379" width="12.7109375" style="185" customWidth="1"/>
    <col min="5380" max="5380" width="13.140625" style="185" customWidth="1"/>
    <col min="5381" max="5381" width="6.42578125" style="185" customWidth="1"/>
    <col min="5382" max="5631" width="9.140625" style="185"/>
    <col min="5632" max="5632" width="7.7109375" style="185" customWidth="1"/>
    <col min="5633" max="5633" width="0.85546875" style="185" customWidth="1"/>
    <col min="5634" max="5634" width="107.85546875" style="185" bestFit="1" customWidth="1"/>
    <col min="5635" max="5635" width="12.7109375" style="185" customWidth="1"/>
    <col min="5636" max="5636" width="13.140625" style="185" customWidth="1"/>
    <col min="5637" max="5637" width="6.42578125" style="185" customWidth="1"/>
    <col min="5638" max="5887" width="9.140625" style="185"/>
    <col min="5888" max="5888" width="7.7109375" style="185" customWidth="1"/>
    <col min="5889" max="5889" width="0.85546875" style="185" customWidth="1"/>
    <col min="5890" max="5890" width="107.85546875" style="185" bestFit="1" customWidth="1"/>
    <col min="5891" max="5891" width="12.7109375" style="185" customWidth="1"/>
    <col min="5892" max="5892" width="13.140625" style="185" customWidth="1"/>
    <col min="5893" max="5893" width="6.42578125" style="185" customWidth="1"/>
    <col min="5894" max="6143" width="9.140625" style="185"/>
    <col min="6144" max="6144" width="7.7109375" style="185" customWidth="1"/>
    <col min="6145" max="6145" width="0.85546875" style="185" customWidth="1"/>
    <col min="6146" max="6146" width="107.85546875" style="185" bestFit="1" customWidth="1"/>
    <col min="6147" max="6147" width="12.7109375" style="185" customWidth="1"/>
    <col min="6148" max="6148" width="13.140625" style="185" customWidth="1"/>
    <col min="6149" max="6149" width="6.42578125" style="185" customWidth="1"/>
    <col min="6150" max="6399" width="9.140625" style="185"/>
    <col min="6400" max="6400" width="7.7109375" style="185" customWidth="1"/>
    <col min="6401" max="6401" width="0.85546875" style="185" customWidth="1"/>
    <col min="6402" max="6402" width="107.85546875" style="185" bestFit="1" customWidth="1"/>
    <col min="6403" max="6403" width="12.7109375" style="185" customWidth="1"/>
    <col min="6404" max="6404" width="13.140625" style="185" customWidth="1"/>
    <col min="6405" max="6405" width="6.42578125" style="185" customWidth="1"/>
    <col min="6406" max="6655" width="9.140625" style="185"/>
    <col min="6656" max="6656" width="7.7109375" style="185" customWidth="1"/>
    <col min="6657" max="6657" width="0.85546875" style="185" customWidth="1"/>
    <col min="6658" max="6658" width="107.85546875" style="185" bestFit="1" customWidth="1"/>
    <col min="6659" max="6659" width="12.7109375" style="185" customWidth="1"/>
    <col min="6660" max="6660" width="13.140625" style="185" customWidth="1"/>
    <col min="6661" max="6661" width="6.42578125" style="185" customWidth="1"/>
    <col min="6662" max="6911" width="9.140625" style="185"/>
    <col min="6912" max="6912" width="7.7109375" style="185" customWidth="1"/>
    <col min="6913" max="6913" width="0.85546875" style="185" customWidth="1"/>
    <col min="6914" max="6914" width="107.85546875" style="185" bestFit="1" customWidth="1"/>
    <col min="6915" max="6915" width="12.7109375" style="185" customWidth="1"/>
    <col min="6916" max="6916" width="13.140625" style="185" customWidth="1"/>
    <col min="6917" max="6917" width="6.42578125" style="185" customWidth="1"/>
    <col min="6918" max="7167" width="9.140625" style="185"/>
    <col min="7168" max="7168" width="7.7109375" style="185" customWidth="1"/>
    <col min="7169" max="7169" width="0.85546875" style="185" customWidth="1"/>
    <col min="7170" max="7170" width="107.85546875" style="185" bestFit="1" customWidth="1"/>
    <col min="7171" max="7171" width="12.7109375" style="185" customWidth="1"/>
    <col min="7172" max="7172" width="13.140625" style="185" customWidth="1"/>
    <col min="7173" max="7173" width="6.42578125" style="185" customWidth="1"/>
    <col min="7174" max="7423" width="9.140625" style="185"/>
    <col min="7424" max="7424" width="7.7109375" style="185" customWidth="1"/>
    <col min="7425" max="7425" width="0.85546875" style="185" customWidth="1"/>
    <col min="7426" max="7426" width="107.85546875" style="185" bestFit="1" customWidth="1"/>
    <col min="7427" max="7427" width="12.7109375" style="185" customWidth="1"/>
    <col min="7428" max="7428" width="13.140625" style="185" customWidth="1"/>
    <col min="7429" max="7429" width="6.42578125" style="185" customWidth="1"/>
    <col min="7430" max="7679" width="9.140625" style="185"/>
    <col min="7680" max="7680" width="7.7109375" style="185" customWidth="1"/>
    <col min="7681" max="7681" width="0.85546875" style="185" customWidth="1"/>
    <col min="7682" max="7682" width="107.85546875" style="185" bestFit="1" customWidth="1"/>
    <col min="7683" max="7683" width="12.7109375" style="185" customWidth="1"/>
    <col min="7684" max="7684" width="13.140625" style="185" customWidth="1"/>
    <col min="7685" max="7685" width="6.42578125" style="185" customWidth="1"/>
    <col min="7686" max="7935" width="9.140625" style="185"/>
    <col min="7936" max="7936" width="7.7109375" style="185" customWidth="1"/>
    <col min="7937" max="7937" width="0.85546875" style="185" customWidth="1"/>
    <col min="7938" max="7938" width="107.85546875" style="185" bestFit="1" customWidth="1"/>
    <col min="7939" max="7939" width="12.7109375" style="185" customWidth="1"/>
    <col min="7940" max="7940" width="13.140625" style="185" customWidth="1"/>
    <col min="7941" max="7941" width="6.42578125" style="185" customWidth="1"/>
    <col min="7942" max="8191" width="9.140625" style="185"/>
    <col min="8192" max="8192" width="7.7109375" style="185" customWidth="1"/>
    <col min="8193" max="8193" width="0.85546875" style="185" customWidth="1"/>
    <col min="8194" max="8194" width="107.85546875" style="185" bestFit="1" customWidth="1"/>
    <col min="8195" max="8195" width="12.7109375" style="185" customWidth="1"/>
    <col min="8196" max="8196" width="13.140625" style="185" customWidth="1"/>
    <col min="8197" max="8197" width="6.42578125" style="185" customWidth="1"/>
    <col min="8198" max="8447" width="9.140625" style="185"/>
    <col min="8448" max="8448" width="7.7109375" style="185" customWidth="1"/>
    <col min="8449" max="8449" width="0.85546875" style="185" customWidth="1"/>
    <col min="8450" max="8450" width="107.85546875" style="185" bestFit="1" customWidth="1"/>
    <col min="8451" max="8451" width="12.7109375" style="185" customWidth="1"/>
    <col min="8452" max="8452" width="13.140625" style="185" customWidth="1"/>
    <col min="8453" max="8453" width="6.42578125" style="185" customWidth="1"/>
    <col min="8454" max="8703" width="9.140625" style="185"/>
    <col min="8704" max="8704" width="7.7109375" style="185" customWidth="1"/>
    <col min="8705" max="8705" width="0.85546875" style="185" customWidth="1"/>
    <col min="8706" max="8706" width="107.85546875" style="185" bestFit="1" customWidth="1"/>
    <col min="8707" max="8707" width="12.7109375" style="185" customWidth="1"/>
    <col min="8708" max="8708" width="13.140625" style="185" customWidth="1"/>
    <col min="8709" max="8709" width="6.42578125" style="185" customWidth="1"/>
    <col min="8710" max="8959" width="9.140625" style="185"/>
    <col min="8960" max="8960" width="7.7109375" style="185" customWidth="1"/>
    <col min="8961" max="8961" width="0.85546875" style="185" customWidth="1"/>
    <col min="8962" max="8962" width="107.85546875" style="185" bestFit="1" customWidth="1"/>
    <col min="8963" max="8963" width="12.7109375" style="185" customWidth="1"/>
    <col min="8964" max="8964" width="13.140625" style="185" customWidth="1"/>
    <col min="8965" max="8965" width="6.42578125" style="185" customWidth="1"/>
    <col min="8966" max="9215" width="9.140625" style="185"/>
    <col min="9216" max="9216" width="7.7109375" style="185" customWidth="1"/>
    <col min="9217" max="9217" width="0.85546875" style="185" customWidth="1"/>
    <col min="9218" max="9218" width="107.85546875" style="185" bestFit="1" customWidth="1"/>
    <col min="9219" max="9219" width="12.7109375" style="185" customWidth="1"/>
    <col min="9220" max="9220" width="13.140625" style="185" customWidth="1"/>
    <col min="9221" max="9221" width="6.42578125" style="185" customWidth="1"/>
    <col min="9222" max="9471" width="9.140625" style="185"/>
    <col min="9472" max="9472" width="7.7109375" style="185" customWidth="1"/>
    <col min="9473" max="9473" width="0.85546875" style="185" customWidth="1"/>
    <col min="9474" max="9474" width="107.85546875" style="185" bestFit="1" customWidth="1"/>
    <col min="9475" max="9475" width="12.7109375" style="185" customWidth="1"/>
    <col min="9476" max="9476" width="13.140625" style="185" customWidth="1"/>
    <col min="9477" max="9477" width="6.42578125" style="185" customWidth="1"/>
    <col min="9478" max="9727" width="9.140625" style="185"/>
    <col min="9728" max="9728" width="7.7109375" style="185" customWidth="1"/>
    <col min="9729" max="9729" width="0.85546875" style="185" customWidth="1"/>
    <col min="9730" max="9730" width="107.85546875" style="185" bestFit="1" customWidth="1"/>
    <col min="9731" max="9731" width="12.7109375" style="185" customWidth="1"/>
    <col min="9732" max="9732" width="13.140625" style="185" customWidth="1"/>
    <col min="9733" max="9733" width="6.42578125" style="185" customWidth="1"/>
    <col min="9734" max="9983" width="9.140625" style="185"/>
    <col min="9984" max="9984" width="7.7109375" style="185" customWidth="1"/>
    <col min="9985" max="9985" width="0.85546875" style="185" customWidth="1"/>
    <col min="9986" max="9986" width="107.85546875" style="185" bestFit="1" customWidth="1"/>
    <col min="9987" max="9987" width="12.7109375" style="185" customWidth="1"/>
    <col min="9988" max="9988" width="13.140625" style="185" customWidth="1"/>
    <col min="9989" max="9989" width="6.42578125" style="185" customWidth="1"/>
    <col min="9990" max="10239" width="9.140625" style="185"/>
    <col min="10240" max="10240" width="7.7109375" style="185" customWidth="1"/>
    <col min="10241" max="10241" width="0.85546875" style="185" customWidth="1"/>
    <col min="10242" max="10242" width="107.85546875" style="185" bestFit="1" customWidth="1"/>
    <col min="10243" max="10243" width="12.7109375" style="185" customWidth="1"/>
    <col min="10244" max="10244" width="13.140625" style="185" customWidth="1"/>
    <col min="10245" max="10245" width="6.42578125" style="185" customWidth="1"/>
    <col min="10246" max="10495" width="9.140625" style="185"/>
    <col min="10496" max="10496" width="7.7109375" style="185" customWidth="1"/>
    <col min="10497" max="10497" width="0.85546875" style="185" customWidth="1"/>
    <col min="10498" max="10498" width="107.85546875" style="185" bestFit="1" customWidth="1"/>
    <col min="10499" max="10499" width="12.7109375" style="185" customWidth="1"/>
    <col min="10500" max="10500" width="13.140625" style="185" customWidth="1"/>
    <col min="10501" max="10501" width="6.42578125" style="185" customWidth="1"/>
    <col min="10502" max="10751" width="9.140625" style="185"/>
    <col min="10752" max="10752" width="7.7109375" style="185" customWidth="1"/>
    <col min="10753" max="10753" width="0.85546875" style="185" customWidth="1"/>
    <col min="10754" max="10754" width="107.85546875" style="185" bestFit="1" customWidth="1"/>
    <col min="10755" max="10755" width="12.7109375" style="185" customWidth="1"/>
    <col min="10756" max="10756" width="13.140625" style="185" customWidth="1"/>
    <col min="10757" max="10757" width="6.42578125" style="185" customWidth="1"/>
    <col min="10758" max="11007" width="9.140625" style="185"/>
    <col min="11008" max="11008" width="7.7109375" style="185" customWidth="1"/>
    <col min="11009" max="11009" width="0.85546875" style="185" customWidth="1"/>
    <col min="11010" max="11010" width="107.85546875" style="185" bestFit="1" customWidth="1"/>
    <col min="11011" max="11011" width="12.7109375" style="185" customWidth="1"/>
    <col min="11012" max="11012" width="13.140625" style="185" customWidth="1"/>
    <col min="11013" max="11013" width="6.42578125" style="185" customWidth="1"/>
    <col min="11014" max="11263" width="9.140625" style="185"/>
    <col min="11264" max="11264" width="7.7109375" style="185" customWidth="1"/>
    <col min="11265" max="11265" width="0.85546875" style="185" customWidth="1"/>
    <col min="11266" max="11266" width="107.85546875" style="185" bestFit="1" customWidth="1"/>
    <col min="11267" max="11267" width="12.7109375" style="185" customWidth="1"/>
    <col min="11268" max="11268" width="13.140625" style="185" customWidth="1"/>
    <col min="11269" max="11269" width="6.42578125" style="185" customWidth="1"/>
    <col min="11270" max="11519" width="9.140625" style="185"/>
    <col min="11520" max="11520" width="7.7109375" style="185" customWidth="1"/>
    <col min="11521" max="11521" width="0.85546875" style="185" customWidth="1"/>
    <col min="11522" max="11522" width="107.85546875" style="185" bestFit="1" customWidth="1"/>
    <col min="11523" max="11523" width="12.7109375" style="185" customWidth="1"/>
    <col min="11524" max="11524" width="13.140625" style="185" customWidth="1"/>
    <col min="11525" max="11525" width="6.42578125" style="185" customWidth="1"/>
    <col min="11526" max="11775" width="9.140625" style="185"/>
    <col min="11776" max="11776" width="7.7109375" style="185" customWidth="1"/>
    <col min="11777" max="11777" width="0.85546875" style="185" customWidth="1"/>
    <col min="11778" max="11778" width="107.85546875" style="185" bestFit="1" customWidth="1"/>
    <col min="11779" max="11779" width="12.7109375" style="185" customWidth="1"/>
    <col min="11780" max="11780" width="13.140625" style="185" customWidth="1"/>
    <col min="11781" max="11781" width="6.42578125" style="185" customWidth="1"/>
    <col min="11782" max="12031" width="9.140625" style="185"/>
    <col min="12032" max="12032" width="7.7109375" style="185" customWidth="1"/>
    <col min="12033" max="12033" width="0.85546875" style="185" customWidth="1"/>
    <col min="12034" max="12034" width="107.85546875" style="185" bestFit="1" customWidth="1"/>
    <col min="12035" max="12035" width="12.7109375" style="185" customWidth="1"/>
    <col min="12036" max="12036" width="13.140625" style="185" customWidth="1"/>
    <col min="12037" max="12037" width="6.42578125" style="185" customWidth="1"/>
    <col min="12038" max="12287" width="9.140625" style="185"/>
    <col min="12288" max="12288" width="7.7109375" style="185" customWidth="1"/>
    <col min="12289" max="12289" width="0.85546875" style="185" customWidth="1"/>
    <col min="12290" max="12290" width="107.85546875" style="185" bestFit="1" customWidth="1"/>
    <col min="12291" max="12291" width="12.7109375" style="185" customWidth="1"/>
    <col min="12292" max="12292" width="13.140625" style="185" customWidth="1"/>
    <col min="12293" max="12293" width="6.42578125" style="185" customWidth="1"/>
    <col min="12294" max="12543" width="9.140625" style="185"/>
    <col min="12544" max="12544" width="7.7109375" style="185" customWidth="1"/>
    <col min="12545" max="12545" width="0.85546875" style="185" customWidth="1"/>
    <col min="12546" max="12546" width="107.85546875" style="185" bestFit="1" customWidth="1"/>
    <col min="12547" max="12547" width="12.7109375" style="185" customWidth="1"/>
    <col min="12548" max="12548" width="13.140625" style="185" customWidth="1"/>
    <col min="12549" max="12549" width="6.42578125" style="185" customWidth="1"/>
    <col min="12550" max="12799" width="9.140625" style="185"/>
    <col min="12800" max="12800" width="7.7109375" style="185" customWidth="1"/>
    <col min="12801" max="12801" width="0.85546875" style="185" customWidth="1"/>
    <col min="12802" max="12802" width="107.85546875" style="185" bestFit="1" customWidth="1"/>
    <col min="12803" max="12803" width="12.7109375" style="185" customWidth="1"/>
    <col min="12804" max="12804" width="13.140625" style="185" customWidth="1"/>
    <col min="12805" max="12805" width="6.42578125" style="185" customWidth="1"/>
    <col min="12806" max="13055" width="9.140625" style="185"/>
    <col min="13056" max="13056" width="7.7109375" style="185" customWidth="1"/>
    <col min="13057" max="13057" width="0.85546875" style="185" customWidth="1"/>
    <col min="13058" max="13058" width="107.85546875" style="185" bestFit="1" customWidth="1"/>
    <col min="13059" max="13059" width="12.7109375" style="185" customWidth="1"/>
    <col min="13060" max="13060" width="13.140625" style="185" customWidth="1"/>
    <col min="13061" max="13061" width="6.42578125" style="185" customWidth="1"/>
    <col min="13062" max="13311" width="9.140625" style="185"/>
    <col min="13312" max="13312" width="7.7109375" style="185" customWidth="1"/>
    <col min="13313" max="13313" width="0.85546875" style="185" customWidth="1"/>
    <col min="13314" max="13314" width="107.85546875" style="185" bestFit="1" customWidth="1"/>
    <col min="13315" max="13315" width="12.7109375" style="185" customWidth="1"/>
    <col min="13316" max="13316" width="13.140625" style="185" customWidth="1"/>
    <col min="13317" max="13317" width="6.42578125" style="185" customWidth="1"/>
    <col min="13318" max="13567" width="9.140625" style="185"/>
    <col min="13568" max="13568" width="7.7109375" style="185" customWidth="1"/>
    <col min="13569" max="13569" width="0.85546875" style="185" customWidth="1"/>
    <col min="13570" max="13570" width="107.85546875" style="185" bestFit="1" customWidth="1"/>
    <col min="13571" max="13571" width="12.7109375" style="185" customWidth="1"/>
    <col min="13572" max="13572" width="13.140625" style="185" customWidth="1"/>
    <col min="13573" max="13573" width="6.42578125" style="185" customWidth="1"/>
    <col min="13574" max="13823" width="9.140625" style="185"/>
    <col min="13824" max="13824" width="7.7109375" style="185" customWidth="1"/>
    <col min="13825" max="13825" width="0.85546875" style="185" customWidth="1"/>
    <col min="13826" max="13826" width="107.85546875" style="185" bestFit="1" customWidth="1"/>
    <col min="13827" max="13827" width="12.7109375" style="185" customWidth="1"/>
    <col min="13828" max="13828" width="13.140625" style="185" customWidth="1"/>
    <col min="13829" max="13829" width="6.42578125" style="185" customWidth="1"/>
    <col min="13830" max="14079" width="9.140625" style="185"/>
    <col min="14080" max="14080" width="7.7109375" style="185" customWidth="1"/>
    <col min="14081" max="14081" width="0.85546875" style="185" customWidth="1"/>
    <col min="14082" max="14082" width="107.85546875" style="185" bestFit="1" customWidth="1"/>
    <col min="14083" max="14083" width="12.7109375" style="185" customWidth="1"/>
    <col min="14084" max="14084" width="13.140625" style="185" customWidth="1"/>
    <col min="14085" max="14085" width="6.42578125" style="185" customWidth="1"/>
    <col min="14086" max="14335" width="9.140625" style="185"/>
    <col min="14336" max="14336" width="7.7109375" style="185" customWidth="1"/>
    <col min="14337" max="14337" width="0.85546875" style="185" customWidth="1"/>
    <col min="14338" max="14338" width="107.85546875" style="185" bestFit="1" customWidth="1"/>
    <col min="14339" max="14339" width="12.7109375" style="185" customWidth="1"/>
    <col min="14340" max="14340" width="13.140625" style="185" customWidth="1"/>
    <col min="14341" max="14341" width="6.42578125" style="185" customWidth="1"/>
    <col min="14342" max="14591" width="9.140625" style="185"/>
    <col min="14592" max="14592" width="7.7109375" style="185" customWidth="1"/>
    <col min="14593" max="14593" width="0.85546875" style="185" customWidth="1"/>
    <col min="14594" max="14594" width="107.85546875" style="185" bestFit="1" customWidth="1"/>
    <col min="14595" max="14595" width="12.7109375" style="185" customWidth="1"/>
    <col min="14596" max="14596" width="13.140625" style="185" customWidth="1"/>
    <col min="14597" max="14597" width="6.42578125" style="185" customWidth="1"/>
    <col min="14598" max="14847" width="9.140625" style="185"/>
    <col min="14848" max="14848" width="7.7109375" style="185" customWidth="1"/>
    <col min="14849" max="14849" width="0.85546875" style="185" customWidth="1"/>
    <col min="14850" max="14850" width="107.85546875" style="185" bestFit="1" customWidth="1"/>
    <col min="14851" max="14851" width="12.7109375" style="185" customWidth="1"/>
    <col min="14852" max="14852" width="13.140625" style="185" customWidth="1"/>
    <col min="14853" max="14853" width="6.42578125" style="185" customWidth="1"/>
    <col min="14854" max="15103" width="9.140625" style="185"/>
    <col min="15104" max="15104" width="7.7109375" style="185" customWidth="1"/>
    <col min="15105" max="15105" width="0.85546875" style="185" customWidth="1"/>
    <col min="15106" max="15106" width="107.85546875" style="185" bestFit="1" customWidth="1"/>
    <col min="15107" max="15107" width="12.7109375" style="185" customWidth="1"/>
    <col min="15108" max="15108" width="13.140625" style="185" customWidth="1"/>
    <col min="15109" max="15109" width="6.42578125" style="185" customWidth="1"/>
    <col min="15110" max="15359" width="9.140625" style="185"/>
    <col min="15360" max="15360" width="7.7109375" style="185" customWidth="1"/>
    <col min="15361" max="15361" width="0.85546875" style="185" customWidth="1"/>
    <col min="15362" max="15362" width="107.85546875" style="185" bestFit="1" customWidth="1"/>
    <col min="15363" max="15363" width="12.7109375" style="185" customWidth="1"/>
    <col min="15364" max="15364" width="13.140625" style="185" customWidth="1"/>
    <col min="15365" max="15365" width="6.42578125" style="185" customWidth="1"/>
    <col min="15366" max="15615" width="9.140625" style="185"/>
    <col min="15616" max="15616" width="7.7109375" style="185" customWidth="1"/>
    <col min="15617" max="15617" width="0.85546875" style="185" customWidth="1"/>
    <col min="15618" max="15618" width="107.85546875" style="185" bestFit="1" customWidth="1"/>
    <col min="15619" max="15619" width="12.7109375" style="185" customWidth="1"/>
    <col min="15620" max="15620" width="13.140625" style="185" customWidth="1"/>
    <col min="15621" max="15621" width="6.42578125" style="185" customWidth="1"/>
    <col min="15622" max="15871" width="9.140625" style="185"/>
    <col min="15872" max="15872" width="7.7109375" style="185" customWidth="1"/>
    <col min="15873" max="15873" width="0.85546875" style="185" customWidth="1"/>
    <col min="15874" max="15874" width="107.85546875" style="185" bestFit="1" customWidth="1"/>
    <col min="15875" max="15875" width="12.7109375" style="185" customWidth="1"/>
    <col min="15876" max="15876" width="13.140625" style="185" customWidth="1"/>
    <col min="15877" max="15877" width="6.42578125" style="185" customWidth="1"/>
    <col min="15878" max="16127" width="9.140625" style="185"/>
    <col min="16128" max="16128" width="7.7109375" style="185" customWidth="1"/>
    <col min="16129" max="16129" width="0.85546875" style="185" customWidth="1"/>
    <col min="16130" max="16130" width="107.85546875" style="185" bestFit="1" customWidth="1"/>
    <col min="16131" max="16131" width="12.7109375" style="185" customWidth="1"/>
    <col min="16132" max="16132" width="13.140625" style="185" customWidth="1"/>
    <col min="16133" max="16133" width="6.42578125" style="185" customWidth="1"/>
    <col min="16134" max="16384" width="9.140625" style="185"/>
  </cols>
  <sheetData>
    <row r="6" spans="1:11" s="179" customFormat="1" ht="19.5" x14ac:dyDescent="0.35">
      <c r="A6" s="341" t="s">
        <v>0</v>
      </c>
      <c r="B6" s="341"/>
      <c r="C6" s="341"/>
      <c r="D6" s="341"/>
      <c r="E6" s="178"/>
      <c r="F6" s="178"/>
      <c r="G6" s="178"/>
      <c r="H6" s="178"/>
    </row>
    <row r="7" spans="1:11" s="179" customFormat="1" ht="19.5" x14ac:dyDescent="0.35">
      <c r="A7" s="180"/>
      <c r="B7" s="180"/>
      <c r="C7" s="180"/>
      <c r="D7" s="180"/>
      <c r="E7" s="178"/>
      <c r="F7" s="178"/>
      <c r="G7" s="178"/>
      <c r="H7" s="178"/>
    </row>
    <row r="8" spans="1:11" s="179" customFormat="1" ht="17.25" x14ac:dyDescent="0.35">
      <c r="A8" s="342" t="s">
        <v>129</v>
      </c>
      <c r="B8" s="342"/>
      <c r="C8" s="342"/>
      <c r="D8" s="342"/>
      <c r="E8" s="181"/>
      <c r="F8" s="181"/>
      <c r="G8" s="181"/>
      <c r="H8" s="181"/>
      <c r="I8" s="181"/>
      <c r="J8" s="182"/>
      <c r="K8" s="182"/>
    </row>
    <row r="9" spans="1:11" s="179" customFormat="1" ht="17.25" x14ac:dyDescent="0.35">
      <c r="A9" s="342" t="s">
        <v>130</v>
      </c>
      <c r="B9" s="342"/>
      <c r="C9" s="342"/>
      <c r="D9" s="342"/>
      <c r="E9" s="181"/>
      <c r="F9" s="181"/>
      <c r="G9" s="181"/>
      <c r="H9" s="181"/>
      <c r="I9" s="181"/>
      <c r="J9" s="182"/>
      <c r="K9" s="182"/>
    </row>
    <row r="10" spans="1:11" s="179" customFormat="1" ht="16.5" x14ac:dyDescent="0.35">
      <c r="A10" s="348"/>
      <c r="B10" s="348"/>
      <c r="C10" s="348"/>
      <c r="D10" s="348"/>
      <c r="E10" s="348"/>
      <c r="F10" s="348"/>
      <c r="G10" s="348"/>
      <c r="H10" s="348"/>
      <c r="I10" s="348"/>
    </row>
    <row r="11" spans="1:11" s="179" customFormat="1" ht="17.25" x14ac:dyDescent="0.35">
      <c r="A11" s="342"/>
      <c r="B11" s="342"/>
      <c r="C11" s="342"/>
      <c r="D11" s="342"/>
      <c r="E11" s="183"/>
      <c r="F11" s="183"/>
      <c r="G11" s="183"/>
      <c r="H11" s="183"/>
      <c r="I11" s="183"/>
    </row>
    <row r="12" spans="1:11" ht="17.25" x14ac:dyDescent="0.35">
      <c r="A12" s="342" t="s">
        <v>131</v>
      </c>
      <c r="B12" s="342"/>
      <c r="C12" s="342"/>
      <c r="D12" s="342"/>
      <c r="E12" s="184"/>
      <c r="F12" s="184"/>
      <c r="G12" s="184"/>
      <c r="H12" s="184"/>
      <c r="I12" s="184"/>
    </row>
    <row r="13" spans="1:11" ht="17.25" x14ac:dyDescent="0.35">
      <c r="A13" s="343" t="s">
        <v>2</v>
      </c>
      <c r="B13" s="343"/>
      <c r="C13" s="343"/>
      <c r="D13" s="343"/>
      <c r="E13" s="184"/>
      <c r="F13" s="184"/>
      <c r="G13" s="184"/>
      <c r="H13" s="184"/>
      <c r="I13" s="184"/>
    </row>
    <row r="14" spans="1:11" ht="15.75" thickBot="1" x14ac:dyDescent="0.4"/>
    <row r="15" spans="1:11" s="179" customFormat="1" x14ac:dyDescent="0.35">
      <c r="A15" s="186"/>
      <c r="B15" s="187"/>
      <c r="C15" s="188" t="s">
        <v>85</v>
      </c>
      <c r="D15" s="189" t="s">
        <v>85</v>
      </c>
    </row>
    <row r="16" spans="1:11" s="179" customFormat="1" x14ac:dyDescent="0.35">
      <c r="A16" s="190"/>
      <c r="B16" s="191"/>
      <c r="C16" s="35" t="s">
        <v>86</v>
      </c>
      <c r="D16" s="192" t="s">
        <v>86</v>
      </c>
    </row>
    <row r="17" spans="1:6" s="179" customFormat="1" x14ac:dyDescent="0.35">
      <c r="A17" s="190"/>
      <c r="B17" s="191"/>
      <c r="C17" s="35" t="s">
        <v>87</v>
      </c>
      <c r="D17" s="192" t="s">
        <v>87</v>
      </c>
    </row>
    <row r="18" spans="1:6" s="179" customFormat="1" x14ac:dyDescent="0.35">
      <c r="A18" s="193"/>
      <c r="B18" s="135"/>
      <c r="C18" s="194" t="s">
        <v>4</v>
      </c>
      <c r="D18" s="137" t="s">
        <v>88</v>
      </c>
    </row>
    <row r="19" spans="1:6" x14ac:dyDescent="0.35">
      <c r="A19" s="195"/>
      <c r="B19" s="146"/>
      <c r="C19" s="196"/>
      <c r="D19" s="197"/>
    </row>
    <row r="20" spans="1:6" s="179" customFormat="1" x14ac:dyDescent="0.35">
      <c r="A20" s="190"/>
      <c r="B20" s="198" t="s">
        <v>132</v>
      </c>
      <c r="C20" s="199">
        <v>3083109.6700000018</v>
      </c>
      <c r="D20" s="200">
        <v>3302266</v>
      </c>
    </row>
    <row r="21" spans="1:6" s="179" customFormat="1" x14ac:dyDescent="0.35">
      <c r="A21" s="190"/>
      <c r="B21" s="201" t="s">
        <v>40</v>
      </c>
      <c r="C21" s="202">
        <v>0</v>
      </c>
      <c r="D21" s="203">
        <v>-11194</v>
      </c>
    </row>
    <row r="22" spans="1:6" s="179" customFormat="1" x14ac:dyDescent="0.35">
      <c r="A22" s="190"/>
      <c r="B22" s="201" t="s">
        <v>133</v>
      </c>
      <c r="C22" s="202">
        <v>0</v>
      </c>
      <c r="D22" s="204">
        <v>-39621</v>
      </c>
    </row>
    <row r="23" spans="1:6" x14ac:dyDescent="0.35">
      <c r="A23" s="195"/>
      <c r="B23" s="201" t="s">
        <v>134</v>
      </c>
      <c r="C23" s="202">
        <v>0</v>
      </c>
      <c r="D23" s="148">
        <v>9905</v>
      </c>
      <c r="F23" s="205"/>
    </row>
    <row r="24" spans="1:6" s="179" customFormat="1" x14ac:dyDescent="0.35">
      <c r="A24" s="190"/>
      <c r="B24" s="198" t="s">
        <v>135</v>
      </c>
      <c r="C24" s="206">
        <f>+SUM(C21:C23)</f>
        <v>0</v>
      </c>
      <c r="D24" s="207">
        <f>+SUM(D21:D23)</f>
        <v>-40910</v>
      </c>
    </row>
    <row r="25" spans="1:6" x14ac:dyDescent="0.35">
      <c r="A25" s="190"/>
      <c r="B25" s="198"/>
      <c r="C25" s="208"/>
      <c r="D25" s="209"/>
    </row>
    <row r="26" spans="1:6" x14ac:dyDescent="0.35">
      <c r="A26" s="190"/>
      <c r="B26" s="198" t="s">
        <v>136</v>
      </c>
      <c r="C26" s="210">
        <v>0</v>
      </c>
      <c r="D26" s="211">
        <v>0</v>
      </c>
    </row>
    <row r="27" spans="1:6" x14ac:dyDescent="0.35">
      <c r="A27" s="193"/>
      <c r="B27" s="212"/>
      <c r="C27" s="213"/>
      <c r="D27" s="214"/>
    </row>
    <row r="28" spans="1:6" ht="15.75" thickBot="1" x14ac:dyDescent="0.4">
      <c r="A28" s="215"/>
      <c r="B28" s="216" t="s">
        <v>137</v>
      </c>
      <c r="C28" s="217">
        <f>+C20+C24+C26</f>
        <v>3083109.6700000018</v>
      </c>
      <c r="D28" s="218">
        <f>+D20+D24+D26</f>
        <v>3261356</v>
      </c>
    </row>
    <row r="29" spans="1:6" x14ac:dyDescent="0.35">
      <c r="A29" s="142"/>
    </row>
    <row r="30" spans="1:6" x14ac:dyDescent="0.35">
      <c r="A30" s="347" t="s">
        <v>138</v>
      </c>
      <c r="B30" s="347"/>
      <c r="C30" s="347"/>
      <c r="D30" s="347"/>
      <c r="E30" s="219"/>
    </row>
    <row r="31" spans="1:6" x14ac:dyDescent="0.35">
      <c r="B31" s="220"/>
      <c r="C31" s="220"/>
      <c r="D31" s="220"/>
    </row>
    <row r="32" spans="1:6" x14ac:dyDescent="0.35">
      <c r="A32" s="220"/>
      <c r="B32" s="221"/>
      <c r="C32" s="221"/>
      <c r="D32" s="221"/>
    </row>
  </sheetData>
  <mergeCells count="8">
    <mergeCell ref="A13:D13"/>
    <mergeCell ref="A30:D30"/>
    <mergeCell ref="A6:D6"/>
    <mergeCell ref="A8:D8"/>
    <mergeCell ref="A9:D9"/>
    <mergeCell ref="A10:I10"/>
    <mergeCell ref="A11:D11"/>
    <mergeCell ref="A12:D12"/>
  </mergeCells>
  <pageMargins left="0.7" right="0.7" top="0.75" bottom="0.75" header="0.3" footer="0.3"/>
  <ignoredErrors>
    <ignoredError sqref="C24:D2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2"/>
  <sheetViews>
    <sheetView workbookViewId="0">
      <selection activeCell="E3" sqref="E3"/>
    </sheetView>
  </sheetViews>
  <sheetFormatPr baseColWidth="10" defaultColWidth="9.140625" defaultRowHeight="15" x14ac:dyDescent="0.35"/>
  <cols>
    <col min="1" max="1" width="0.85546875" style="185" customWidth="1"/>
    <col min="2" max="2" width="59.140625" style="185" customWidth="1"/>
    <col min="3" max="11" width="13.140625" style="185" customWidth="1"/>
    <col min="12" max="12" width="6.5703125" style="185" customWidth="1"/>
    <col min="13" max="13" width="13.85546875" style="185" customWidth="1"/>
    <col min="14" max="14" width="14.7109375" style="185" customWidth="1"/>
    <col min="15" max="15" width="13.85546875" style="185" bestFit="1" customWidth="1"/>
    <col min="16" max="16" width="10" style="185" bestFit="1" customWidth="1"/>
    <col min="17" max="256" width="9.140625" style="185"/>
    <col min="257" max="257" width="3" style="185" customWidth="1"/>
    <col min="258" max="258" width="0.85546875" style="185" customWidth="1"/>
    <col min="259" max="259" width="49.7109375" style="185" customWidth="1"/>
    <col min="260" max="265" width="14.7109375" style="185" customWidth="1"/>
    <col min="266" max="266" width="6.42578125" style="185" customWidth="1"/>
    <col min="267" max="267" width="9.42578125" style="185" bestFit="1" customWidth="1"/>
    <col min="268" max="512" width="9.140625" style="185"/>
    <col min="513" max="513" width="3" style="185" customWidth="1"/>
    <col min="514" max="514" width="0.85546875" style="185" customWidth="1"/>
    <col min="515" max="515" width="49.7109375" style="185" customWidth="1"/>
    <col min="516" max="521" width="14.7109375" style="185" customWidth="1"/>
    <col min="522" max="522" width="6.42578125" style="185" customWidth="1"/>
    <col min="523" max="523" width="9.42578125" style="185" bestFit="1" customWidth="1"/>
    <col min="524" max="768" width="9.140625" style="185"/>
    <col min="769" max="769" width="3" style="185" customWidth="1"/>
    <col min="770" max="770" width="0.85546875" style="185" customWidth="1"/>
    <col min="771" max="771" width="49.7109375" style="185" customWidth="1"/>
    <col min="772" max="777" width="14.7109375" style="185" customWidth="1"/>
    <col min="778" max="778" width="6.42578125" style="185" customWidth="1"/>
    <col min="779" max="779" width="9.42578125" style="185" bestFit="1" customWidth="1"/>
    <col min="780" max="1024" width="9.140625" style="185"/>
    <col min="1025" max="1025" width="3" style="185" customWidth="1"/>
    <col min="1026" max="1026" width="0.85546875" style="185" customWidth="1"/>
    <col min="1027" max="1027" width="49.7109375" style="185" customWidth="1"/>
    <col min="1028" max="1033" width="14.7109375" style="185" customWidth="1"/>
    <col min="1034" max="1034" width="6.42578125" style="185" customWidth="1"/>
    <col min="1035" max="1035" width="9.42578125" style="185" bestFit="1" customWidth="1"/>
    <col min="1036" max="1280" width="9.140625" style="185"/>
    <col min="1281" max="1281" width="3" style="185" customWidth="1"/>
    <col min="1282" max="1282" width="0.85546875" style="185" customWidth="1"/>
    <col min="1283" max="1283" width="49.7109375" style="185" customWidth="1"/>
    <col min="1284" max="1289" width="14.7109375" style="185" customWidth="1"/>
    <col min="1290" max="1290" width="6.42578125" style="185" customWidth="1"/>
    <col min="1291" max="1291" width="9.42578125" style="185" bestFit="1" customWidth="1"/>
    <col min="1292" max="1536" width="9.140625" style="185"/>
    <col min="1537" max="1537" width="3" style="185" customWidth="1"/>
    <col min="1538" max="1538" width="0.85546875" style="185" customWidth="1"/>
    <col min="1539" max="1539" width="49.7109375" style="185" customWidth="1"/>
    <col min="1540" max="1545" width="14.7109375" style="185" customWidth="1"/>
    <col min="1546" max="1546" width="6.42578125" style="185" customWidth="1"/>
    <col min="1547" max="1547" width="9.42578125" style="185" bestFit="1" customWidth="1"/>
    <col min="1548" max="1792" width="9.140625" style="185"/>
    <col min="1793" max="1793" width="3" style="185" customWidth="1"/>
    <col min="1794" max="1794" width="0.85546875" style="185" customWidth="1"/>
    <col min="1795" max="1795" width="49.7109375" style="185" customWidth="1"/>
    <col min="1796" max="1801" width="14.7109375" style="185" customWidth="1"/>
    <col min="1802" max="1802" width="6.42578125" style="185" customWidth="1"/>
    <col min="1803" max="1803" width="9.42578125" style="185" bestFit="1" customWidth="1"/>
    <col min="1804" max="2048" width="9.140625" style="185"/>
    <col min="2049" max="2049" width="3" style="185" customWidth="1"/>
    <col min="2050" max="2050" width="0.85546875" style="185" customWidth="1"/>
    <col min="2051" max="2051" width="49.7109375" style="185" customWidth="1"/>
    <col min="2052" max="2057" width="14.7109375" style="185" customWidth="1"/>
    <col min="2058" max="2058" width="6.42578125" style="185" customWidth="1"/>
    <col min="2059" max="2059" width="9.42578125" style="185" bestFit="1" customWidth="1"/>
    <col min="2060" max="2304" width="9.140625" style="185"/>
    <col min="2305" max="2305" width="3" style="185" customWidth="1"/>
    <col min="2306" max="2306" width="0.85546875" style="185" customWidth="1"/>
    <col min="2307" max="2307" width="49.7109375" style="185" customWidth="1"/>
    <col min="2308" max="2313" width="14.7109375" style="185" customWidth="1"/>
    <col min="2314" max="2314" width="6.42578125" style="185" customWidth="1"/>
    <col min="2315" max="2315" width="9.42578125" style="185" bestFit="1" customWidth="1"/>
    <col min="2316" max="2560" width="9.140625" style="185"/>
    <col min="2561" max="2561" width="3" style="185" customWidth="1"/>
    <col min="2562" max="2562" width="0.85546875" style="185" customWidth="1"/>
    <col min="2563" max="2563" width="49.7109375" style="185" customWidth="1"/>
    <col min="2564" max="2569" width="14.7109375" style="185" customWidth="1"/>
    <col min="2570" max="2570" width="6.42578125" style="185" customWidth="1"/>
    <col min="2571" max="2571" width="9.42578125" style="185" bestFit="1" customWidth="1"/>
    <col min="2572" max="2816" width="9.140625" style="185"/>
    <col min="2817" max="2817" width="3" style="185" customWidth="1"/>
    <col min="2818" max="2818" width="0.85546875" style="185" customWidth="1"/>
    <col min="2819" max="2819" width="49.7109375" style="185" customWidth="1"/>
    <col min="2820" max="2825" width="14.7109375" style="185" customWidth="1"/>
    <col min="2826" max="2826" width="6.42578125" style="185" customWidth="1"/>
    <col min="2827" max="2827" width="9.42578125" style="185" bestFit="1" customWidth="1"/>
    <col min="2828" max="3072" width="9.140625" style="185"/>
    <col min="3073" max="3073" width="3" style="185" customWidth="1"/>
    <col min="3074" max="3074" width="0.85546875" style="185" customWidth="1"/>
    <col min="3075" max="3075" width="49.7109375" style="185" customWidth="1"/>
    <col min="3076" max="3081" width="14.7109375" style="185" customWidth="1"/>
    <col min="3082" max="3082" width="6.42578125" style="185" customWidth="1"/>
    <col min="3083" max="3083" width="9.42578125" style="185" bestFit="1" customWidth="1"/>
    <col min="3084" max="3328" width="9.140625" style="185"/>
    <col min="3329" max="3329" width="3" style="185" customWidth="1"/>
    <col min="3330" max="3330" width="0.85546875" style="185" customWidth="1"/>
    <col min="3331" max="3331" width="49.7109375" style="185" customWidth="1"/>
    <col min="3332" max="3337" width="14.7109375" style="185" customWidth="1"/>
    <col min="3338" max="3338" width="6.42578125" style="185" customWidth="1"/>
    <col min="3339" max="3339" width="9.42578125" style="185" bestFit="1" customWidth="1"/>
    <col min="3340" max="3584" width="9.140625" style="185"/>
    <col min="3585" max="3585" width="3" style="185" customWidth="1"/>
    <col min="3586" max="3586" width="0.85546875" style="185" customWidth="1"/>
    <col min="3587" max="3587" width="49.7109375" style="185" customWidth="1"/>
    <col min="3588" max="3593" width="14.7109375" style="185" customWidth="1"/>
    <col min="3594" max="3594" width="6.42578125" style="185" customWidth="1"/>
    <col min="3595" max="3595" width="9.42578125" style="185" bestFit="1" customWidth="1"/>
    <col min="3596" max="3840" width="9.140625" style="185"/>
    <col min="3841" max="3841" width="3" style="185" customWidth="1"/>
    <col min="3842" max="3842" width="0.85546875" style="185" customWidth="1"/>
    <col min="3843" max="3843" width="49.7109375" style="185" customWidth="1"/>
    <col min="3844" max="3849" width="14.7109375" style="185" customWidth="1"/>
    <col min="3850" max="3850" width="6.42578125" style="185" customWidth="1"/>
    <col min="3851" max="3851" width="9.42578125" style="185" bestFit="1" customWidth="1"/>
    <col min="3852" max="4096" width="9.140625" style="185"/>
    <col min="4097" max="4097" width="3" style="185" customWidth="1"/>
    <col min="4098" max="4098" width="0.85546875" style="185" customWidth="1"/>
    <col min="4099" max="4099" width="49.7109375" style="185" customWidth="1"/>
    <col min="4100" max="4105" width="14.7109375" style="185" customWidth="1"/>
    <col min="4106" max="4106" width="6.42578125" style="185" customWidth="1"/>
    <col min="4107" max="4107" width="9.42578125" style="185" bestFit="1" customWidth="1"/>
    <col min="4108" max="4352" width="9.140625" style="185"/>
    <col min="4353" max="4353" width="3" style="185" customWidth="1"/>
    <col min="4354" max="4354" width="0.85546875" style="185" customWidth="1"/>
    <col min="4355" max="4355" width="49.7109375" style="185" customWidth="1"/>
    <col min="4356" max="4361" width="14.7109375" style="185" customWidth="1"/>
    <col min="4362" max="4362" width="6.42578125" style="185" customWidth="1"/>
    <col min="4363" max="4363" width="9.42578125" style="185" bestFit="1" customWidth="1"/>
    <col min="4364" max="4608" width="9.140625" style="185"/>
    <col min="4609" max="4609" width="3" style="185" customWidth="1"/>
    <col min="4610" max="4610" width="0.85546875" style="185" customWidth="1"/>
    <col min="4611" max="4611" width="49.7109375" style="185" customWidth="1"/>
    <col min="4612" max="4617" width="14.7109375" style="185" customWidth="1"/>
    <col min="4618" max="4618" width="6.42578125" style="185" customWidth="1"/>
    <col min="4619" max="4619" width="9.42578125" style="185" bestFit="1" customWidth="1"/>
    <col min="4620" max="4864" width="9.140625" style="185"/>
    <col min="4865" max="4865" width="3" style="185" customWidth="1"/>
    <col min="4866" max="4866" width="0.85546875" style="185" customWidth="1"/>
    <col min="4867" max="4867" width="49.7109375" style="185" customWidth="1"/>
    <col min="4868" max="4873" width="14.7109375" style="185" customWidth="1"/>
    <col min="4874" max="4874" width="6.42578125" style="185" customWidth="1"/>
    <col min="4875" max="4875" width="9.42578125" style="185" bestFit="1" customWidth="1"/>
    <col min="4876" max="5120" width="9.140625" style="185"/>
    <col min="5121" max="5121" width="3" style="185" customWidth="1"/>
    <col min="5122" max="5122" width="0.85546875" style="185" customWidth="1"/>
    <col min="5123" max="5123" width="49.7109375" style="185" customWidth="1"/>
    <col min="5124" max="5129" width="14.7109375" style="185" customWidth="1"/>
    <col min="5130" max="5130" width="6.42578125" style="185" customWidth="1"/>
    <col min="5131" max="5131" width="9.42578125" style="185" bestFit="1" customWidth="1"/>
    <col min="5132" max="5376" width="9.140625" style="185"/>
    <col min="5377" max="5377" width="3" style="185" customWidth="1"/>
    <col min="5378" max="5378" width="0.85546875" style="185" customWidth="1"/>
    <col min="5379" max="5379" width="49.7109375" style="185" customWidth="1"/>
    <col min="5380" max="5385" width="14.7109375" style="185" customWidth="1"/>
    <col min="5386" max="5386" width="6.42578125" style="185" customWidth="1"/>
    <col min="5387" max="5387" width="9.42578125" style="185" bestFit="1" customWidth="1"/>
    <col min="5388" max="5632" width="9.140625" style="185"/>
    <col min="5633" max="5633" width="3" style="185" customWidth="1"/>
    <col min="5634" max="5634" width="0.85546875" style="185" customWidth="1"/>
    <col min="5635" max="5635" width="49.7109375" style="185" customWidth="1"/>
    <col min="5636" max="5641" width="14.7109375" style="185" customWidth="1"/>
    <col min="5642" max="5642" width="6.42578125" style="185" customWidth="1"/>
    <col min="5643" max="5643" width="9.42578125" style="185" bestFit="1" customWidth="1"/>
    <col min="5644" max="5888" width="9.140625" style="185"/>
    <col min="5889" max="5889" width="3" style="185" customWidth="1"/>
    <col min="5890" max="5890" width="0.85546875" style="185" customWidth="1"/>
    <col min="5891" max="5891" width="49.7109375" style="185" customWidth="1"/>
    <col min="5892" max="5897" width="14.7109375" style="185" customWidth="1"/>
    <col min="5898" max="5898" width="6.42578125" style="185" customWidth="1"/>
    <col min="5899" max="5899" width="9.42578125" style="185" bestFit="1" customWidth="1"/>
    <col min="5900" max="6144" width="9.140625" style="185"/>
    <col min="6145" max="6145" width="3" style="185" customWidth="1"/>
    <col min="6146" max="6146" width="0.85546875" style="185" customWidth="1"/>
    <col min="6147" max="6147" width="49.7109375" style="185" customWidth="1"/>
    <col min="6148" max="6153" width="14.7109375" style="185" customWidth="1"/>
    <col min="6154" max="6154" width="6.42578125" style="185" customWidth="1"/>
    <col min="6155" max="6155" width="9.42578125" style="185" bestFit="1" customWidth="1"/>
    <col min="6156" max="6400" width="9.140625" style="185"/>
    <col min="6401" max="6401" width="3" style="185" customWidth="1"/>
    <col min="6402" max="6402" width="0.85546875" style="185" customWidth="1"/>
    <col min="6403" max="6403" width="49.7109375" style="185" customWidth="1"/>
    <col min="6404" max="6409" width="14.7109375" style="185" customWidth="1"/>
    <col min="6410" max="6410" width="6.42578125" style="185" customWidth="1"/>
    <col min="6411" max="6411" width="9.42578125" style="185" bestFit="1" customWidth="1"/>
    <col min="6412" max="6656" width="9.140625" style="185"/>
    <col min="6657" max="6657" width="3" style="185" customWidth="1"/>
    <col min="6658" max="6658" width="0.85546875" style="185" customWidth="1"/>
    <col min="6659" max="6659" width="49.7109375" style="185" customWidth="1"/>
    <col min="6660" max="6665" width="14.7109375" style="185" customWidth="1"/>
    <col min="6666" max="6666" width="6.42578125" style="185" customWidth="1"/>
    <col min="6667" max="6667" width="9.42578125" style="185" bestFit="1" customWidth="1"/>
    <col min="6668" max="6912" width="9.140625" style="185"/>
    <col min="6913" max="6913" width="3" style="185" customWidth="1"/>
    <col min="6914" max="6914" width="0.85546875" style="185" customWidth="1"/>
    <col min="6915" max="6915" width="49.7109375" style="185" customWidth="1"/>
    <col min="6916" max="6921" width="14.7109375" style="185" customWidth="1"/>
    <col min="6922" max="6922" width="6.42578125" style="185" customWidth="1"/>
    <col min="6923" max="6923" width="9.42578125" style="185" bestFit="1" customWidth="1"/>
    <col min="6924" max="7168" width="9.140625" style="185"/>
    <col min="7169" max="7169" width="3" style="185" customWidth="1"/>
    <col min="7170" max="7170" width="0.85546875" style="185" customWidth="1"/>
    <col min="7171" max="7171" width="49.7109375" style="185" customWidth="1"/>
    <col min="7172" max="7177" width="14.7109375" style="185" customWidth="1"/>
    <col min="7178" max="7178" width="6.42578125" style="185" customWidth="1"/>
    <col min="7179" max="7179" width="9.42578125" style="185" bestFit="1" customWidth="1"/>
    <col min="7180" max="7424" width="9.140625" style="185"/>
    <col min="7425" max="7425" width="3" style="185" customWidth="1"/>
    <col min="7426" max="7426" width="0.85546875" style="185" customWidth="1"/>
    <col min="7427" max="7427" width="49.7109375" style="185" customWidth="1"/>
    <col min="7428" max="7433" width="14.7109375" style="185" customWidth="1"/>
    <col min="7434" max="7434" width="6.42578125" style="185" customWidth="1"/>
    <col min="7435" max="7435" width="9.42578125" style="185" bestFit="1" customWidth="1"/>
    <col min="7436" max="7680" width="9.140625" style="185"/>
    <col min="7681" max="7681" width="3" style="185" customWidth="1"/>
    <col min="7682" max="7682" width="0.85546875" style="185" customWidth="1"/>
    <col min="7683" max="7683" width="49.7109375" style="185" customWidth="1"/>
    <col min="7684" max="7689" width="14.7109375" style="185" customWidth="1"/>
    <col min="7690" max="7690" width="6.42578125" style="185" customWidth="1"/>
    <col min="7691" max="7691" width="9.42578125" style="185" bestFit="1" customWidth="1"/>
    <col min="7692" max="7936" width="9.140625" style="185"/>
    <col min="7937" max="7937" width="3" style="185" customWidth="1"/>
    <col min="7938" max="7938" width="0.85546875" style="185" customWidth="1"/>
    <col min="7939" max="7939" width="49.7109375" style="185" customWidth="1"/>
    <col min="7940" max="7945" width="14.7109375" style="185" customWidth="1"/>
    <col min="7946" max="7946" width="6.42578125" style="185" customWidth="1"/>
    <col min="7947" max="7947" width="9.42578125" style="185" bestFit="1" customWidth="1"/>
    <col min="7948" max="8192" width="9.140625" style="185"/>
    <col min="8193" max="8193" width="3" style="185" customWidth="1"/>
    <col min="8194" max="8194" width="0.85546875" style="185" customWidth="1"/>
    <col min="8195" max="8195" width="49.7109375" style="185" customWidth="1"/>
    <col min="8196" max="8201" width="14.7109375" style="185" customWidth="1"/>
    <col min="8202" max="8202" width="6.42578125" style="185" customWidth="1"/>
    <col min="8203" max="8203" width="9.42578125" style="185" bestFit="1" customWidth="1"/>
    <col min="8204" max="8448" width="9.140625" style="185"/>
    <col min="8449" max="8449" width="3" style="185" customWidth="1"/>
    <col min="8450" max="8450" width="0.85546875" style="185" customWidth="1"/>
    <col min="8451" max="8451" width="49.7109375" style="185" customWidth="1"/>
    <col min="8452" max="8457" width="14.7109375" style="185" customWidth="1"/>
    <col min="8458" max="8458" width="6.42578125" style="185" customWidth="1"/>
    <col min="8459" max="8459" width="9.42578125" style="185" bestFit="1" customWidth="1"/>
    <col min="8460" max="8704" width="9.140625" style="185"/>
    <col min="8705" max="8705" width="3" style="185" customWidth="1"/>
    <col min="8706" max="8706" width="0.85546875" style="185" customWidth="1"/>
    <col min="8707" max="8707" width="49.7109375" style="185" customWidth="1"/>
    <col min="8708" max="8713" width="14.7109375" style="185" customWidth="1"/>
    <col min="8714" max="8714" width="6.42578125" style="185" customWidth="1"/>
    <col min="8715" max="8715" width="9.42578125" style="185" bestFit="1" customWidth="1"/>
    <col min="8716" max="8960" width="9.140625" style="185"/>
    <col min="8961" max="8961" width="3" style="185" customWidth="1"/>
    <col min="8962" max="8962" width="0.85546875" style="185" customWidth="1"/>
    <col min="8963" max="8963" width="49.7109375" style="185" customWidth="1"/>
    <col min="8964" max="8969" width="14.7109375" style="185" customWidth="1"/>
    <col min="8970" max="8970" width="6.42578125" style="185" customWidth="1"/>
    <col min="8971" max="8971" width="9.42578125" style="185" bestFit="1" customWidth="1"/>
    <col min="8972" max="9216" width="9.140625" style="185"/>
    <col min="9217" max="9217" width="3" style="185" customWidth="1"/>
    <col min="9218" max="9218" width="0.85546875" style="185" customWidth="1"/>
    <col min="9219" max="9219" width="49.7109375" style="185" customWidth="1"/>
    <col min="9220" max="9225" width="14.7109375" style="185" customWidth="1"/>
    <col min="9226" max="9226" width="6.42578125" style="185" customWidth="1"/>
    <col min="9227" max="9227" width="9.42578125" style="185" bestFit="1" customWidth="1"/>
    <col min="9228" max="9472" width="9.140625" style="185"/>
    <col min="9473" max="9473" width="3" style="185" customWidth="1"/>
    <col min="9474" max="9474" width="0.85546875" style="185" customWidth="1"/>
    <col min="9475" max="9475" width="49.7109375" style="185" customWidth="1"/>
    <col min="9476" max="9481" width="14.7109375" style="185" customWidth="1"/>
    <col min="9482" max="9482" width="6.42578125" style="185" customWidth="1"/>
    <col min="9483" max="9483" width="9.42578125" style="185" bestFit="1" customWidth="1"/>
    <col min="9484" max="9728" width="9.140625" style="185"/>
    <col min="9729" max="9729" width="3" style="185" customWidth="1"/>
    <col min="9730" max="9730" width="0.85546875" style="185" customWidth="1"/>
    <col min="9731" max="9731" width="49.7109375" style="185" customWidth="1"/>
    <col min="9732" max="9737" width="14.7109375" style="185" customWidth="1"/>
    <col min="9738" max="9738" width="6.42578125" style="185" customWidth="1"/>
    <col min="9739" max="9739" width="9.42578125" style="185" bestFit="1" customWidth="1"/>
    <col min="9740" max="9984" width="9.140625" style="185"/>
    <col min="9985" max="9985" width="3" style="185" customWidth="1"/>
    <col min="9986" max="9986" width="0.85546875" style="185" customWidth="1"/>
    <col min="9987" max="9987" width="49.7109375" style="185" customWidth="1"/>
    <col min="9988" max="9993" width="14.7109375" style="185" customWidth="1"/>
    <col min="9994" max="9994" width="6.42578125" style="185" customWidth="1"/>
    <col min="9995" max="9995" width="9.42578125" style="185" bestFit="1" customWidth="1"/>
    <col min="9996" max="10240" width="9.140625" style="185"/>
    <col min="10241" max="10241" width="3" style="185" customWidth="1"/>
    <col min="10242" max="10242" width="0.85546875" style="185" customWidth="1"/>
    <col min="10243" max="10243" width="49.7109375" style="185" customWidth="1"/>
    <col min="10244" max="10249" width="14.7109375" style="185" customWidth="1"/>
    <col min="10250" max="10250" width="6.42578125" style="185" customWidth="1"/>
    <col min="10251" max="10251" width="9.42578125" style="185" bestFit="1" customWidth="1"/>
    <col min="10252" max="10496" width="9.140625" style="185"/>
    <col min="10497" max="10497" width="3" style="185" customWidth="1"/>
    <col min="10498" max="10498" width="0.85546875" style="185" customWidth="1"/>
    <col min="10499" max="10499" width="49.7109375" style="185" customWidth="1"/>
    <col min="10500" max="10505" width="14.7109375" style="185" customWidth="1"/>
    <col min="10506" max="10506" width="6.42578125" style="185" customWidth="1"/>
    <col min="10507" max="10507" width="9.42578125" style="185" bestFit="1" customWidth="1"/>
    <col min="10508" max="10752" width="9.140625" style="185"/>
    <col min="10753" max="10753" width="3" style="185" customWidth="1"/>
    <col min="10754" max="10754" width="0.85546875" style="185" customWidth="1"/>
    <col min="10755" max="10755" width="49.7109375" style="185" customWidth="1"/>
    <col min="10756" max="10761" width="14.7109375" style="185" customWidth="1"/>
    <col min="10762" max="10762" width="6.42578125" style="185" customWidth="1"/>
    <col min="10763" max="10763" width="9.42578125" style="185" bestFit="1" customWidth="1"/>
    <col min="10764" max="11008" width="9.140625" style="185"/>
    <col min="11009" max="11009" width="3" style="185" customWidth="1"/>
    <col min="11010" max="11010" width="0.85546875" style="185" customWidth="1"/>
    <col min="11011" max="11011" width="49.7109375" style="185" customWidth="1"/>
    <col min="11012" max="11017" width="14.7109375" style="185" customWidth="1"/>
    <col min="11018" max="11018" width="6.42578125" style="185" customWidth="1"/>
    <col min="11019" max="11019" width="9.42578125" style="185" bestFit="1" customWidth="1"/>
    <col min="11020" max="11264" width="9.140625" style="185"/>
    <col min="11265" max="11265" width="3" style="185" customWidth="1"/>
    <col min="11266" max="11266" width="0.85546875" style="185" customWidth="1"/>
    <col min="11267" max="11267" width="49.7109375" style="185" customWidth="1"/>
    <col min="11268" max="11273" width="14.7109375" style="185" customWidth="1"/>
    <col min="11274" max="11274" width="6.42578125" style="185" customWidth="1"/>
    <col min="11275" max="11275" width="9.42578125" style="185" bestFit="1" customWidth="1"/>
    <col min="11276" max="11520" width="9.140625" style="185"/>
    <col min="11521" max="11521" width="3" style="185" customWidth="1"/>
    <col min="11522" max="11522" width="0.85546875" style="185" customWidth="1"/>
    <col min="11523" max="11523" width="49.7109375" style="185" customWidth="1"/>
    <col min="11524" max="11529" width="14.7109375" style="185" customWidth="1"/>
    <col min="11530" max="11530" width="6.42578125" style="185" customWidth="1"/>
    <col min="11531" max="11531" width="9.42578125" style="185" bestFit="1" customWidth="1"/>
    <col min="11532" max="11776" width="9.140625" style="185"/>
    <col min="11777" max="11777" width="3" style="185" customWidth="1"/>
    <col min="11778" max="11778" width="0.85546875" style="185" customWidth="1"/>
    <col min="11779" max="11779" width="49.7109375" style="185" customWidth="1"/>
    <col min="11780" max="11785" width="14.7109375" style="185" customWidth="1"/>
    <col min="11786" max="11786" width="6.42578125" style="185" customWidth="1"/>
    <col min="11787" max="11787" width="9.42578125" style="185" bestFit="1" customWidth="1"/>
    <col min="11788" max="12032" width="9.140625" style="185"/>
    <col min="12033" max="12033" width="3" style="185" customWidth="1"/>
    <col min="12034" max="12034" width="0.85546875" style="185" customWidth="1"/>
    <col min="12035" max="12035" width="49.7109375" style="185" customWidth="1"/>
    <col min="12036" max="12041" width="14.7109375" style="185" customWidth="1"/>
    <col min="12042" max="12042" width="6.42578125" style="185" customWidth="1"/>
    <col min="12043" max="12043" width="9.42578125" style="185" bestFit="1" customWidth="1"/>
    <col min="12044" max="12288" width="9.140625" style="185"/>
    <col min="12289" max="12289" width="3" style="185" customWidth="1"/>
    <col min="12290" max="12290" width="0.85546875" style="185" customWidth="1"/>
    <col min="12291" max="12291" width="49.7109375" style="185" customWidth="1"/>
    <col min="12292" max="12297" width="14.7109375" style="185" customWidth="1"/>
    <col min="12298" max="12298" width="6.42578125" style="185" customWidth="1"/>
    <col min="12299" max="12299" width="9.42578125" style="185" bestFit="1" customWidth="1"/>
    <col min="12300" max="12544" width="9.140625" style="185"/>
    <col min="12545" max="12545" width="3" style="185" customWidth="1"/>
    <col min="12546" max="12546" width="0.85546875" style="185" customWidth="1"/>
    <col min="12547" max="12547" width="49.7109375" style="185" customWidth="1"/>
    <col min="12548" max="12553" width="14.7109375" style="185" customWidth="1"/>
    <col min="12554" max="12554" width="6.42578125" style="185" customWidth="1"/>
    <col min="12555" max="12555" width="9.42578125" style="185" bestFit="1" customWidth="1"/>
    <col min="12556" max="12800" width="9.140625" style="185"/>
    <col min="12801" max="12801" width="3" style="185" customWidth="1"/>
    <col min="12802" max="12802" width="0.85546875" style="185" customWidth="1"/>
    <col min="12803" max="12803" width="49.7109375" style="185" customWidth="1"/>
    <col min="12804" max="12809" width="14.7109375" style="185" customWidth="1"/>
    <col min="12810" max="12810" width="6.42578125" style="185" customWidth="1"/>
    <col min="12811" max="12811" width="9.42578125" style="185" bestFit="1" customWidth="1"/>
    <col min="12812" max="13056" width="9.140625" style="185"/>
    <col min="13057" max="13057" width="3" style="185" customWidth="1"/>
    <col min="13058" max="13058" width="0.85546875" style="185" customWidth="1"/>
    <col min="13059" max="13059" width="49.7109375" style="185" customWidth="1"/>
    <col min="13060" max="13065" width="14.7109375" style="185" customWidth="1"/>
    <col min="13066" max="13066" width="6.42578125" style="185" customWidth="1"/>
    <col min="13067" max="13067" width="9.42578125" style="185" bestFit="1" customWidth="1"/>
    <col min="13068" max="13312" width="9.140625" style="185"/>
    <col min="13313" max="13313" width="3" style="185" customWidth="1"/>
    <col min="13314" max="13314" width="0.85546875" style="185" customWidth="1"/>
    <col min="13315" max="13315" width="49.7109375" style="185" customWidth="1"/>
    <col min="13316" max="13321" width="14.7109375" style="185" customWidth="1"/>
    <col min="13322" max="13322" width="6.42578125" style="185" customWidth="1"/>
    <col min="13323" max="13323" width="9.42578125" style="185" bestFit="1" customWidth="1"/>
    <col min="13324" max="13568" width="9.140625" style="185"/>
    <col min="13569" max="13569" width="3" style="185" customWidth="1"/>
    <col min="13570" max="13570" width="0.85546875" style="185" customWidth="1"/>
    <col min="13571" max="13571" width="49.7109375" style="185" customWidth="1"/>
    <col min="13572" max="13577" width="14.7109375" style="185" customWidth="1"/>
    <col min="13578" max="13578" width="6.42578125" style="185" customWidth="1"/>
    <col min="13579" max="13579" width="9.42578125" style="185" bestFit="1" customWidth="1"/>
    <col min="13580" max="13824" width="9.140625" style="185"/>
    <col min="13825" max="13825" width="3" style="185" customWidth="1"/>
    <col min="13826" max="13826" width="0.85546875" style="185" customWidth="1"/>
    <col min="13827" max="13827" width="49.7109375" style="185" customWidth="1"/>
    <col min="13828" max="13833" width="14.7109375" style="185" customWidth="1"/>
    <col min="13834" max="13834" width="6.42578125" style="185" customWidth="1"/>
    <col min="13835" max="13835" width="9.42578125" style="185" bestFit="1" customWidth="1"/>
    <col min="13836" max="14080" width="9.140625" style="185"/>
    <col min="14081" max="14081" width="3" style="185" customWidth="1"/>
    <col min="14082" max="14082" width="0.85546875" style="185" customWidth="1"/>
    <col min="14083" max="14083" width="49.7109375" style="185" customWidth="1"/>
    <col min="14084" max="14089" width="14.7109375" style="185" customWidth="1"/>
    <col min="14090" max="14090" width="6.42578125" style="185" customWidth="1"/>
    <col min="14091" max="14091" width="9.42578125" style="185" bestFit="1" customWidth="1"/>
    <col min="14092" max="14336" width="9.140625" style="185"/>
    <col min="14337" max="14337" width="3" style="185" customWidth="1"/>
    <col min="14338" max="14338" width="0.85546875" style="185" customWidth="1"/>
    <col min="14339" max="14339" width="49.7109375" style="185" customWidth="1"/>
    <col min="14340" max="14345" width="14.7109375" style="185" customWidth="1"/>
    <col min="14346" max="14346" width="6.42578125" style="185" customWidth="1"/>
    <col min="14347" max="14347" width="9.42578125" style="185" bestFit="1" customWidth="1"/>
    <col min="14348" max="14592" width="9.140625" style="185"/>
    <col min="14593" max="14593" width="3" style="185" customWidth="1"/>
    <col min="14594" max="14594" width="0.85546875" style="185" customWidth="1"/>
    <col min="14595" max="14595" width="49.7109375" style="185" customWidth="1"/>
    <col min="14596" max="14601" width="14.7109375" style="185" customWidth="1"/>
    <col min="14602" max="14602" width="6.42578125" style="185" customWidth="1"/>
    <col min="14603" max="14603" width="9.42578125" style="185" bestFit="1" customWidth="1"/>
    <col min="14604" max="14848" width="9.140625" style="185"/>
    <col min="14849" max="14849" width="3" style="185" customWidth="1"/>
    <col min="14850" max="14850" width="0.85546875" style="185" customWidth="1"/>
    <col min="14851" max="14851" width="49.7109375" style="185" customWidth="1"/>
    <col min="14852" max="14857" width="14.7109375" style="185" customWidth="1"/>
    <col min="14858" max="14858" width="6.42578125" style="185" customWidth="1"/>
    <col min="14859" max="14859" width="9.42578125" style="185" bestFit="1" customWidth="1"/>
    <col min="14860" max="15104" width="9.140625" style="185"/>
    <col min="15105" max="15105" width="3" style="185" customWidth="1"/>
    <col min="15106" max="15106" width="0.85546875" style="185" customWidth="1"/>
    <col min="15107" max="15107" width="49.7109375" style="185" customWidth="1"/>
    <col min="15108" max="15113" width="14.7109375" style="185" customWidth="1"/>
    <col min="15114" max="15114" width="6.42578125" style="185" customWidth="1"/>
    <col min="15115" max="15115" width="9.42578125" style="185" bestFit="1" customWidth="1"/>
    <col min="15116" max="15360" width="9.140625" style="185"/>
    <col min="15361" max="15361" width="3" style="185" customWidth="1"/>
    <col min="15362" max="15362" width="0.85546875" style="185" customWidth="1"/>
    <col min="15363" max="15363" width="49.7109375" style="185" customWidth="1"/>
    <col min="15364" max="15369" width="14.7109375" style="185" customWidth="1"/>
    <col min="15370" max="15370" width="6.42578125" style="185" customWidth="1"/>
    <col min="15371" max="15371" width="9.42578125" style="185" bestFit="1" customWidth="1"/>
    <col min="15372" max="15616" width="9.140625" style="185"/>
    <col min="15617" max="15617" width="3" style="185" customWidth="1"/>
    <col min="15618" max="15618" width="0.85546875" style="185" customWidth="1"/>
    <col min="15619" max="15619" width="49.7109375" style="185" customWidth="1"/>
    <col min="15620" max="15625" width="14.7109375" style="185" customWidth="1"/>
    <col min="15626" max="15626" width="6.42578125" style="185" customWidth="1"/>
    <col min="15627" max="15627" width="9.42578125" style="185" bestFit="1" customWidth="1"/>
    <col min="15628" max="15872" width="9.140625" style="185"/>
    <col min="15873" max="15873" width="3" style="185" customWidth="1"/>
    <col min="15874" max="15874" width="0.85546875" style="185" customWidth="1"/>
    <col min="15875" max="15875" width="49.7109375" style="185" customWidth="1"/>
    <col min="15876" max="15881" width="14.7109375" style="185" customWidth="1"/>
    <col min="15882" max="15882" width="6.42578125" style="185" customWidth="1"/>
    <col min="15883" max="15883" width="9.42578125" style="185" bestFit="1" customWidth="1"/>
    <col min="15884" max="16128" width="9.140625" style="185"/>
    <col min="16129" max="16129" width="3" style="185" customWidth="1"/>
    <col min="16130" max="16130" width="0.85546875" style="185" customWidth="1"/>
    <col min="16131" max="16131" width="49.7109375" style="185" customWidth="1"/>
    <col min="16132" max="16137" width="14.7109375" style="185" customWidth="1"/>
    <col min="16138" max="16138" width="6.42578125" style="185" customWidth="1"/>
    <col min="16139" max="16139" width="9.42578125" style="185" bestFit="1" customWidth="1"/>
    <col min="16140" max="16384" width="9.140625" style="185"/>
  </cols>
  <sheetData>
    <row r="5" spans="1:14" s="179" customFormat="1" ht="19.5" x14ac:dyDescent="0.35">
      <c r="A5" s="341" t="s">
        <v>0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222"/>
      <c r="M5" s="222"/>
      <c r="N5" s="222"/>
    </row>
    <row r="6" spans="1:14" s="179" customFormat="1" x14ac:dyDescent="0.35"/>
    <row r="7" spans="1:14" s="179" customFormat="1" ht="17.25" x14ac:dyDescent="0.35">
      <c r="A7" s="342" t="s">
        <v>129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223"/>
      <c r="M7" s="223"/>
      <c r="N7" s="223"/>
    </row>
    <row r="8" spans="1:14" s="179" customFormat="1" ht="17.25" x14ac:dyDescent="0.35">
      <c r="A8" s="342" t="s">
        <v>130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223"/>
      <c r="M8" s="223"/>
      <c r="N8" s="223"/>
    </row>
    <row r="9" spans="1:14" s="179" customFormat="1" ht="17.25" x14ac:dyDescent="0.35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3"/>
      <c r="M9" s="223"/>
      <c r="N9" s="223"/>
    </row>
    <row r="10" spans="1:14" ht="17.25" x14ac:dyDescent="0.35">
      <c r="A10" s="342" t="s">
        <v>139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223"/>
      <c r="M10" s="223"/>
      <c r="N10" s="223"/>
    </row>
    <row r="11" spans="1:14" ht="17.25" x14ac:dyDescent="0.35">
      <c r="A11" s="343" t="s">
        <v>2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221"/>
      <c r="M11" s="221"/>
      <c r="N11" s="221"/>
    </row>
    <row r="12" spans="1:14" ht="17.25" x14ac:dyDescent="0.35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1"/>
      <c r="M12" s="221"/>
      <c r="N12" s="221"/>
    </row>
    <row r="13" spans="1:14" ht="15.75" thickBot="1" x14ac:dyDescent="0.4"/>
    <row r="14" spans="1:14" x14ac:dyDescent="0.35">
      <c r="A14" s="226"/>
      <c r="B14" s="227"/>
      <c r="C14" s="349" t="s">
        <v>140</v>
      </c>
      <c r="D14" s="349" t="s">
        <v>141</v>
      </c>
      <c r="E14" s="349" t="s">
        <v>142</v>
      </c>
      <c r="F14" s="349" t="s">
        <v>143</v>
      </c>
      <c r="G14" s="349" t="s">
        <v>144</v>
      </c>
      <c r="H14" s="349" t="s">
        <v>145</v>
      </c>
      <c r="I14" s="349" t="s">
        <v>146</v>
      </c>
      <c r="J14" s="228"/>
      <c r="K14" s="352" t="s">
        <v>147</v>
      </c>
    </row>
    <row r="15" spans="1:14" x14ac:dyDescent="0.35">
      <c r="A15" s="229"/>
      <c r="B15" s="230"/>
      <c r="C15" s="350"/>
      <c r="D15" s="350"/>
      <c r="E15" s="350"/>
      <c r="F15" s="350"/>
      <c r="G15" s="350"/>
      <c r="H15" s="350"/>
      <c r="I15" s="350"/>
      <c r="J15" s="350" t="s">
        <v>148</v>
      </c>
      <c r="K15" s="353"/>
    </row>
    <row r="16" spans="1:14" x14ac:dyDescent="0.35">
      <c r="A16" s="229"/>
      <c r="B16" s="230"/>
      <c r="C16" s="350"/>
      <c r="D16" s="350"/>
      <c r="E16" s="350"/>
      <c r="F16" s="350"/>
      <c r="G16" s="350"/>
      <c r="H16" s="350"/>
      <c r="I16" s="350"/>
      <c r="J16" s="350"/>
      <c r="K16" s="353"/>
    </row>
    <row r="17" spans="1:14" x14ac:dyDescent="0.35">
      <c r="A17" s="231"/>
      <c r="B17" s="135"/>
      <c r="C17" s="351"/>
      <c r="D17" s="351"/>
      <c r="E17" s="351"/>
      <c r="F17" s="351"/>
      <c r="G17" s="351"/>
      <c r="H17" s="351"/>
      <c r="I17" s="351"/>
      <c r="J17" s="351"/>
      <c r="K17" s="354"/>
    </row>
    <row r="18" spans="1:14" x14ac:dyDescent="0.35">
      <c r="A18" s="195"/>
      <c r="B18" s="232"/>
      <c r="C18" s="196"/>
      <c r="D18" s="146"/>
      <c r="E18" s="233"/>
      <c r="F18" s="233"/>
      <c r="G18" s="234"/>
      <c r="H18" s="234"/>
      <c r="I18" s="234"/>
      <c r="J18" s="233"/>
      <c r="K18" s="235"/>
    </row>
    <row r="19" spans="1:14" x14ac:dyDescent="0.35">
      <c r="A19" s="190"/>
      <c r="B19" s="236" t="s">
        <v>149</v>
      </c>
      <c r="C19" s="237">
        <v>137564</v>
      </c>
      <c r="D19" s="238">
        <v>2533100</v>
      </c>
      <c r="E19" s="239">
        <v>27036345</v>
      </c>
      <c r="F19" s="239">
        <v>-29748</v>
      </c>
      <c r="G19" s="237">
        <v>6124267</v>
      </c>
      <c r="H19" s="237">
        <v>-1238073</v>
      </c>
      <c r="I19" s="237">
        <v>-2094</v>
      </c>
      <c r="J19" s="239">
        <v>154298</v>
      </c>
      <c r="K19" s="240">
        <f>+SUM(C19:J19)</f>
        <v>34715659</v>
      </c>
    </row>
    <row r="20" spans="1:14" x14ac:dyDescent="0.35">
      <c r="A20" s="190"/>
      <c r="B20" s="236"/>
      <c r="C20" s="241"/>
      <c r="D20" s="242"/>
      <c r="E20" s="241"/>
      <c r="F20" s="243"/>
      <c r="G20" s="244"/>
      <c r="H20" s="244"/>
      <c r="I20" s="244"/>
      <c r="J20" s="243"/>
      <c r="K20" s="245"/>
    </row>
    <row r="21" spans="1:14" x14ac:dyDescent="0.35">
      <c r="A21" s="190"/>
      <c r="B21" s="246" t="s">
        <v>150</v>
      </c>
      <c r="C21" s="247">
        <v>0</v>
      </c>
      <c r="D21" s="248">
        <v>0</v>
      </c>
      <c r="E21" s="247">
        <v>0</v>
      </c>
      <c r="F21" s="249">
        <v>0</v>
      </c>
      <c r="G21" s="250">
        <v>3287139</v>
      </c>
      <c r="H21" s="247">
        <v>0</v>
      </c>
      <c r="I21" s="250">
        <v>-40910</v>
      </c>
      <c r="J21" s="251">
        <v>15127</v>
      </c>
      <c r="K21" s="245">
        <f>+SUM(C21:J21)</f>
        <v>3261356</v>
      </c>
    </row>
    <row r="22" spans="1:14" x14ac:dyDescent="0.35">
      <c r="A22" s="190"/>
      <c r="B22" s="246" t="s">
        <v>151</v>
      </c>
      <c r="C22" s="247">
        <f t="shared" ref="C22:I22" si="0">+SUM(C23:C24)</f>
        <v>0</v>
      </c>
      <c r="D22" s="248">
        <f t="shared" si="0"/>
        <v>0</v>
      </c>
      <c r="E22" s="250">
        <f t="shared" si="0"/>
        <v>4060811</v>
      </c>
      <c r="F22" s="251">
        <f>+SUM(F23:F24)</f>
        <v>-10992</v>
      </c>
      <c r="G22" s="250">
        <f>+SUM(G23:G24)</f>
        <v>-6124267</v>
      </c>
      <c r="H22" s="250">
        <f>+SUM(H23:H24)</f>
        <v>1238073</v>
      </c>
      <c r="I22" s="247">
        <f t="shared" si="0"/>
        <v>0</v>
      </c>
      <c r="J22" s="249">
        <v>0</v>
      </c>
      <c r="K22" s="245">
        <f>+SUM(C22:I22)</f>
        <v>-836375</v>
      </c>
    </row>
    <row r="23" spans="1:14" x14ac:dyDescent="0.35">
      <c r="A23" s="190"/>
      <c r="B23" s="252" t="s">
        <v>152</v>
      </c>
      <c r="C23" s="253">
        <v>0</v>
      </c>
      <c r="D23" s="254">
        <v>0</v>
      </c>
      <c r="E23" s="255">
        <v>4060811</v>
      </c>
      <c r="F23" s="256">
        <v>0</v>
      </c>
      <c r="G23" s="255">
        <v>-6124267</v>
      </c>
      <c r="H23" s="255">
        <v>1238073</v>
      </c>
      <c r="I23" s="253">
        <v>0</v>
      </c>
      <c r="J23" s="256">
        <v>0</v>
      </c>
      <c r="K23" s="257">
        <f>+SUM(C23:I23)</f>
        <v>-825383</v>
      </c>
    </row>
    <row r="24" spans="1:14" x14ac:dyDescent="0.35">
      <c r="A24" s="190"/>
      <c r="B24" s="252" t="s">
        <v>153</v>
      </c>
      <c r="C24" s="253">
        <v>0</v>
      </c>
      <c r="D24" s="254">
        <v>0</v>
      </c>
      <c r="E24" s="253">
        <v>0</v>
      </c>
      <c r="F24" s="258">
        <v>-10992</v>
      </c>
      <c r="G24" s="253">
        <v>0</v>
      </c>
      <c r="H24" s="253">
        <v>0</v>
      </c>
      <c r="I24" s="253">
        <v>0</v>
      </c>
      <c r="J24" s="256">
        <v>0</v>
      </c>
      <c r="K24" s="257">
        <f>+SUM(C24:I24)</f>
        <v>-10992</v>
      </c>
    </row>
    <row r="25" spans="1:14" x14ac:dyDescent="0.35">
      <c r="A25" s="190"/>
      <c r="B25" s="246" t="s">
        <v>154</v>
      </c>
      <c r="C25" s="247">
        <f>+SUM(C26:C26)</f>
        <v>0</v>
      </c>
      <c r="D25" s="248">
        <f>+SUM(D26:D26)</f>
        <v>0</v>
      </c>
      <c r="E25" s="250">
        <f>E26</f>
        <v>-2777</v>
      </c>
      <c r="F25" s="249">
        <f>+SUM(F26:F26)</f>
        <v>0</v>
      </c>
      <c r="G25" s="250">
        <f>G26</f>
        <v>0</v>
      </c>
      <c r="H25" s="247">
        <f>+SUM(H26:H26)</f>
        <v>0</v>
      </c>
      <c r="I25" s="247">
        <f>I26</f>
        <v>0</v>
      </c>
      <c r="J25" s="250">
        <f>J26</f>
        <v>958</v>
      </c>
      <c r="K25" s="245">
        <f>+SUM(C25:J25)</f>
        <v>-1819</v>
      </c>
    </row>
    <row r="26" spans="1:14" x14ac:dyDescent="0.35">
      <c r="A26" s="190"/>
      <c r="B26" s="252" t="s">
        <v>155</v>
      </c>
      <c r="C26" s="253">
        <v>0</v>
      </c>
      <c r="D26" s="254">
        <v>0</v>
      </c>
      <c r="E26" s="259">
        <f>-956-1821</f>
        <v>-2777</v>
      </c>
      <c r="F26" s="256">
        <v>0</v>
      </c>
      <c r="G26" s="253">
        <v>0</v>
      </c>
      <c r="H26" s="253">
        <v>0</v>
      </c>
      <c r="I26" s="253">
        <v>0</v>
      </c>
      <c r="J26" s="258">
        <v>958</v>
      </c>
      <c r="K26" s="257">
        <f>+SUM(C26:J26)</f>
        <v>-1819</v>
      </c>
    </row>
    <row r="27" spans="1:14" x14ac:dyDescent="0.35">
      <c r="A27" s="190"/>
      <c r="B27" s="246" t="s">
        <v>156</v>
      </c>
      <c r="C27" s="260">
        <f t="shared" ref="C27:K27" si="1">+C19+C21+C22+C25</f>
        <v>137564</v>
      </c>
      <c r="D27" s="261">
        <f t="shared" si="1"/>
        <v>2533100</v>
      </c>
      <c r="E27" s="262">
        <f t="shared" si="1"/>
        <v>31094379</v>
      </c>
      <c r="F27" s="262">
        <f t="shared" si="1"/>
        <v>-40740</v>
      </c>
      <c r="G27" s="260">
        <f t="shared" si="1"/>
        <v>3287139</v>
      </c>
      <c r="H27" s="263">
        <f t="shared" si="1"/>
        <v>0</v>
      </c>
      <c r="I27" s="260">
        <f t="shared" si="1"/>
        <v>-43004</v>
      </c>
      <c r="J27" s="260">
        <f t="shared" si="1"/>
        <v>170383</v>
      </c>
      <c r="K27" s="240">
        <f t="shared" si="1"/>
        <v>37138821</v>
      </c>
    </row>
    <row r="28" spans="1:14" x14ac:dyDescent="0.35">
      <c r="A28" s="190"/>
      <c r="B28" s="252"/>
      <c r="C28" s="264"/>
      <c r="D28" s="265"/>
      <c r="E28" s="266"/>
      <c r="F28" s="266"/>
      <c r="G28" s="267"/>
      <c r="H28" s="268"/>
      <c r="I28" s="264"/>
      <c r="J28" s="269"/>
      <c r="K28" s="270"/>
    </row>
    <row r="29" spans="1:14" x14ac:dyDescent="0.35">
      <c r="A29" s="190"/>
      <c r="B29" s="246" t="s">
        <v>157</v>
      </c>
      <c r="C29" s="237">
        <f>C27</f>
        <v>137564</v>
      </c>
      <c r="D29" s="237">
        <f t="shared" ref="D29" si="2">D27</f>
        <v>2533100</v>
      </c>
      <c r="E29" s="237">
        <v>31100114</v>
      </c>
      <c r="F29" s="237">
        <v>-2930</v>
      </c>
      <c r="G29" s="237">
        <v>6738121</v>
      </c>
      <c r="H29" s="271">
        <v>-1238074</v>
      </c>
      <c r="I29" s="237">
        <v>-85480</v>
      </c>
      <c r="J29" s="237">
        <v>181731</v>
      </c>
      <c r="K29" s="240">
        <f>SUM(C29:J29)</f>
        <v>39364146</v>
      </c>
      <c r="L29" s="272"/>
    </row>
    <row r="30" spans="1:14" x14ac:dyDescent="0.35">
      <c r="A30" s="190"/>
      <c r="B30" s="246"/>
      <c r="C30" s="244"/>
      <c r="D30" s="242"/>
      <c r="E30" s="273"/>
      <c r="F30" s="243"/>
      <c r="G30" s="244"/>
      <c r="H30" s="274"/>
      <c r="I30" s="244"/>
      <c r="J30" s="243"/>
      <c r="K30" s="245"/>
      <c r="L30" s="272"/>
    </row>
    <row r="31" spans="1:14" x14ac:dyDescent="0.35">
      <c r="A31" s="190"/>
      <c r="B31" s="246" t="s">
        <v>150</v>
      </c>
      <c r="C31" s="247">
        <v>0</v>
      </c>
      <c r="D31" s="247">
        <v>0</v>
      </c>
      <c r="E31" s="247">
        <v>0</v>
      </c>
      <c r="F31" s="247">
        <v>0</v>
      </c>
      <c r="G31" s="250">
        <v>3070842</v>
      </c>
      <c r="H31" s="247">
        <v>0</v>
      </c>
      <c r="I31" s="275">
        <v>0</v>
      </c>
      <c r="J31" s="276">
        <v>12268</v>
      </c>
      <c r="K31" s="245">
        <f>+SUM(C31:J31)</f>
        <v>3083110</v>
      </c>
      <c r="M31" s="277"/>
      <c r="N31" s="179"/>
    </row>
    <row r="32" spans="1:14" x14ac:dyDescent="0.35">
      <c r="A32" s="190"/>
      <c r="B32" s="246" t="s">
        <v>151</v>
      </c>
      <c r="C32" s="247">
        <f t="shared" ref="C32:E32" si="3">+SUM(C33:C34)</f>
        <v>0</v>
      </c>
      <c r="D32" s="247">
        <f t="shared" si="3"/>
        <v>0</v>
      </c>
      <c r="E32" s="275">
        <f t="shared" si="3"/>
        <v>4674666</v>
      </c>
      <c r="F32" s="250">
        <f t="shared" ref="F32:J32" si="4">+SUM(F33:F34)</f>
        <v>-16810</v>
      </c>
      <c r="G32" s="250">
        <f t="shared" si="4"/>
        <v>-6738121</v>
      </c>
      <c r="H32" s="250">
        <f t="shared" si="4"/>
        <v>1238074</v>
      </c>
      <c r="I32" s="247">
        <f t="shared" si="4"/>
        <v>0</v>
      </c>
      <c r="J32" s="247">
        <f t="shared" si="4"/>
        <v>0</v>
      </c>
      <c r="K32" s="245">
        <f t="shared" ref="K32:K36" si="5">+SUM(C32:J32)</f>
        <v>-842191</v>
      </c>
    </row>
    <row r="33" spans="1:15" x14ac:dyDescent="0.35">
      <c r="A33" s="190"/>
      <c r="B33" s="252" t="s">
        <v>158</v>
      </c>
      <c r="C33" s="253">
        <v>0</v>
      </c>
      <c r="D33" s="253">
        <v>0</v>
      </c>
      <c r="E33" s="278">
        <v>4674666</v>
      </c>
      <c r="F33" s="253">
        <v>0</v>
      </c>
      <c r="G33" s="255">
        <f>-G29</f>
        <v>-6738121</v>
      </c>
      <c r="H33" s="255">
        <f>-H29</f>
        <v>1238074</v>
      </c>
      <c r="I33" s="253">
        <v>0</v>
      </c>
      <c r="J33" s="253">
        <v>0</v>
      </c>
      <c r="K33" s="257">
        <f t="shared" si="5"/>
        <v>-825381</v>
      </c>
    </row>
    <row r="34" spans="1:15" x14ac:dyDescent="0.35">
      <c r="A34" s="190"/>
      <c r="B34" s="252" t="s">
        <v>159</v>
      </c>
      <c r="C34" s="253">
        <v>0</v>
      </c>
      <c r="D34" s="253">
        <v>0</v>
      </c>
      <c r="E34" s="253">
        <v>0</v>
      </c>
      <c r="F34" s="258">
        <v>-16810</v>
      </c>
      <c r="G34" s="253">
        <v>0</v>
      </c>
      <c r="H34" s="253">
        <v>0</v>
      </c>
      <c r="I34" s="253">
        <v>0</v>
      </c>
      <c r="J34" s="253">
        <v>0</v>
      </c>
      <c r="K34" s="257">
        <f t="shared" si="5"/>
        <v>-16810</v>
      </c>
    </row>
    <row r="35" spans="1:15" x14ac:dyDescent="0.35">
      <c r="A35" s="190"/>
      <c r="B35" s="246" t="s">
        <v>154</v>
      </c>
      <c r="C35" s="247">
        <f t="shared" ref="C35:I35" si="6">+SUM(C36:C36)</f>
        <v>0</v>
      </c>
      <c r="D35" s="247">
        <f t="shared" si="6"/>
        <v>0</v>
      </c>
      <c r="E35" s="279">
        <f t="shared" si="6"/>
        <v>-20484</v>
      </c>
      <c r="F35" s="249">
        <f t="shared" si="6"/>
        <v>0</v>
      </c>
      <c r="G35" s="247">
        <f t="shared" si="6"/>
        <v>0</v>
      </c>
      <c r="H35" s="247">
        <f t="shared" si="6"/>
        <v>0</v>
      </c>
      <c r="I35" s="247">
        <f t="shared" si="6"/>
        <v>0</v>
      </c>
      <c r="J35" s="275">
        <f>J36</f>
        <v>566</v>
      </c>
      <c r="K35" s="245">
        <f t="shared" si="5"/>
        <v>-19918</v>
      </c>
    </row>
    <row r="36" spans="1:15" x14ac:dyDescent="0.35">
      <c r="A36" s="190"/>
      <c r="B36" s="252" t="s">
        <v>155</v>
      </c>
      <c r="C36" s="253">
        <v>0</v>
      </c>
      <c r="D36" s="253">
        <v>0</v>
      </c>
      <c r="E36" s="280">
        <v>-20484</v>
      </c>
      <c r="F36" s="253">
        <v>0</v>
      </c>
      <c r="G36" s="253">
        <v>0</v>
      </c>
      <c r="H36" s="253">
        <v>0</v>
      </c>
      <c r="I36" s="253">
        <v>0</v>
      </c>
      <c r="J36" s="281">
        <v>566</v>
      </c>
      <c r="K36" s="257">
        <f t="shared" si="5"/>
        <v>-19918</v>
      </c>
    </row>
    <row r="37" spans="1:15" ht="15.75" thickBot="1" x14ac:dyDescent="0.4">
      <c r="A37" s="282"/>
      <c r="B37" s="283" t="s">
        <v>160</v>
      </c>
      <c r="C37" s="284">
        <f t="shared" ref="C37:K37" si="7">+C29+C31+C32+C35</f>
        <v>137564</v>
      </c>
      <c r="D37" s="284">
        <f t="shared" si="7"/>
        <v>2533100</v>
      </c>
      <c r="E37" s="284">
        <f t="shared" si="7"/>
        <v>35754296</v>
      </c>
      <c r="F37" s="284">
        <f t="shared" si="7"/>
        <v>-19740</v>
      </c>
      <c r="G37" s="285">
        <f t="shared" si="7"/>
        <v>3070842</v>
      </c>
      <c r="H37" s="286">
        <f t="shared" si="7"/>
        <v>0</v>
      </c>
      <c r="I37" s="285">
        <f t="shared" si="7"/>
        <v>-85480</v>
      </c>
      <c r="J37" s="287">
        <f t="shared" si="7"/>
        <v>194565</v>
      </c>
      <c r="K37" s="288">
        <f t="shared" si="7"/>
        <v>41585147</v>
      </c>
    </row>
    <row r="38" spans="1:15" x14ac:dyDescent="0.35">
      <c r="J38" s="289"/>
    </row>
    <row r="39" spans="1:15" ht="15" customHeight="1" x14ac:dyDescent="0.35">
      <c r="A39" s="355" t="s">
        <v>161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290"/>
      <c r="M39" s="290"/>
      <c r="N39" s="290"/>
      <c r="O39" s="290"/>
    </row>
    <row r="41" spans="1:15" x14ac:dyDescent="0.35">
      <c r="C41" s="277"/>
      <c r="D41" s="277"/>
      <c r="E41" s="277"/>
      <c r="F41" s="277"/>
      <c r="G41" s="277"/>
      <c r="H41" s="277"/>
      <c r="I41" s="277"/>
      <c r="J41" s="277"/>
      <c r="K41" s="277"/>
      <c r="L41" s="291"/>
    </row>
    <row r="42" spans="1:15" s="289" customFormat="1" x14ac:dyDescent="0.35"/>
  </sheetData>
  <mergeCells count="15">
    <mergeCell ref="H14:H17"/>
    <mergeCell ref="I14:I17"/>
    <mergeCell ref="K14:K17"/>
    <mergeCell ref="J15:J17"/>
    <mergeCell ref="A39:K39"/>
    <mergeCell ref="C14:C17"/>
    <mergeCell ref="D14:D17"/>
    <mergeCell ref="E14:E17"/>
    <mergeCell ref="F14:F17"/>
    <mergeCell ref="G14:G17"/>
    <mergeCell ref="A5:K5"/>
    <mergeCell ref="A7:K7"/>
    <mergeCell ref="A8:K8"/>
    <mergeCell ref="A10:K10"/>
    <mergeCell ref="A11:K11"/>
  </mergeCells>
  <pageMargins left="0.7" right="0.7" top="0.75" bottom="0.75" header="0.3" footer="0.3"/>
  <ignoredErrors>
    <ignoredError sqref="E25:J29" formula="1"/>
    <ignoredError sqref="K23:K32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8"/>
  <sheetViews>
    <sheetView workbookViewId="0">
      <selection activeCell="B29" sqref="B29"/>
    </sheetView>
  </sheetViews>
  <sheetFormatPr baseColWidth="10" defaultColWidth="9.140625" defaultRowHeight="15" x14ac:dyDescent="0.35"/>
  <cols>
    <col min="1" max="1" width="1.28515625" style="185" customWidth="1"/>
    <col min="2" max="2" width="67.7109375" style="185" customWidth="1"/>
    <col min="3" max="3" width="12.85546875" style="185" customWidth="1"/>
    <col min="4" max="5" width="13.7109375" style="185" customWidth="1"/>
    <col min="6" max="6" width="9.140625" style="185"/>
    <col min="7" max="7" width="21.28515625" style="185" bestFit="1" customWidth="1"/>
    <col min="8" max="198" width="9.140625" style="185"/>
    <col min="199" max="199" width="7.85546875" style="185" customWidth="1"/>
    <col min="200" max="200" width="1.28515625" style="185" customWidth="1"/>
    <col min="201" max="201" width="73.28515625" style="185" customWidth="1"/>
    <col min="202" max="202" width="12.85546875" style="185" customWidth="1"/>
    <col min="203" max="204" width="13.7109375" style="185" customWidth="1"/>
    <col min="205" max="205" width="9.85546875" style="185" customWidth="1"/>
    <col min="206" max="206" width="10.5703125" style="185" bestFit="1" customWidth="1"/>
    <col min="207" max="454" width="9.140625" style="185"/>
    <col min="455" max="455" width="7.85546875" style="185" customWidth="1"/>
    <col min="456" max="456" width="1.28515625" style="185" customWidth="1"/>
    <col min="457" max="457" width="73.28515625" style="185" customWidth="1"/>
    <col min="458" max="458" width="12.85546875" style="185" customWidth="1"/>
    <col min="459" max="460" width="13.7109375" style="185" customWidth="1"/>
    <col min="461" max="461" width="9.85546875" style="185" customWidth="1"/>
    <col min="462" max="462" width="10.5703125" style="185" bestFit="1" customWidth="1"/>
    <col min="463" max="710" width="9.140625" style="185"/>
    <col min="711" max="711" width="7.85546875" style="185" customWidth="1"/>
    <col min="712" max="712" width="1.28515625" style="185" customWidth="1"/>
    <col min="713" max="713" width="73.28515625" style="185" customWidth="1"/>
    <col min="714" max="714" width="12.85546875" style="185" customWidth="1"/>
    <col min="715" max="716" width="13.7109375" style="185" customWidth="1"/>
    <col min="717" max="717" width="9.85546875" style="185" customWidth="1"/>
    <col min="718" max="718" width="10.5703125" style="185" bestFit="1" customWidth="1"/>
    <col min="719" max="966" width="9.140625" style="185"/>
    <col min="967" max="967" width="7.85546875" style="185" customWidth="1"/>
    <col min="968" max="968" width="1.28515625" style="185" customWidth="1"/>
    <col min="969" max="969" width="73.28515625" style="185" customWidth="1"/>
    <col min="970" max="970" width="12.85546875" style="185" customWidth="1"/>
    <col min="971" max="972" width="13.7109375" style="185" customWidth="1"/>
    <col min="973" max="973" width="9.85546875" style="185" customWidth="1"/>
    <col min="974" max="974" width="10.5703125" style="185" bestFit="1" customWidth="1"/>
    <col min="975" max="1222" width="9.140625" style="185"/>
    <col min="1223" max="1223" width="7.85546875" style="185" customWidth="1"/>
    <col min="1224" max="1224" width="1.28515625" style="185" customWidth="1"/>
    <col min="1225" max="1225" width="73.28515625" style="185" customWidth="1"/>
    <col min="1226" max="1226" width="12.85546875" style="185" customWidth="1"/>
    <col min="1227" max="1228" width="13.7109375" style="185" customWidth="1"/>
    <col min="1229" max="1229" width="9.85546875" style="185" customWidth="1"/>
    <col min="1230" max="1230" width="10.5703125" style="185" bestFit="1" customWidth="1"/>
    <col min="1231" max="1478" width="9.140625" style="185"/>
    <col min="1479" max="1479" width="7.85546875" style="185" customWidth="1"/>
    <col min="1480" max="1480" width="1.28515625" style="185" customWidth="1"/>
    <col min="1481" max="1481" width="73.28515625" style="185" customWidth="1"/>
    <col min="1482" max="1482" width="12.85546875" style="185" customWidth="1"/>
    <col min="1483" max="1484" width="13.7109375" style="185" customWidth="1"/>
    <col min="1485" max="1485" width="9.85546875" style="185" customWidth="1"/>
    <col min="1486" max="1486" width="10.5703125" style="185" bestFit="1" customWidth="1"/>
    <col min="1487" max="1734" width="9.140625" style="185"/>
    <col min="1735" max="1735" width="7.85546875" style="185" customWidth="1"/>
    <col min="1736" max="1736" width="1.28515625" style="185" customWidth="1"/>
    <col min="1737" max="1737" width="73.28515625" style="185" customWidth="1"/>
    <col min="1738" max="1738" width="12.85546875" style="185" customWidth="1"/>
    <col min="1739" max="1740" width="13.7109375" style="185" customWidth="1"/>
    <col min="1741" max="1741" width="9.85546875" style="185" customWidth="1"/>
    <col min="1742" max="1742" width="10.5703125" style="185" bestFit="1" customWidth="1"/>
    <col min="1743" max="1990" width="9.140625" style="185"/>
    <col min="1991" max="1991" width="7.85546875" style="185" customWidth="1"/>
    <col min="1992" max="1992" width="1.28515625" style="185" customWidth="1"/>
    <col min="1993" max="1993" width="73.28515625" style="185" customWidth="1"/>
    <col min="1994" max="1994" width="12.85546875" style="185" customWidth="1"/>
    <col min="1995" max="1996" width="13.7109375" style="185" customWidth="1"/>
    <col min="1997" max="1997" width="9.85546875" style="185" customWidth="1"/>
    <col min="1998" max="1998" width="10.5703125" style="185" bestFit="1" customWidth="1"/>
    <col min="1999" max="2246" width="9.140625" style="185"/>
    <col min="2247" max="2247" width="7.85546875" style="185" customWidth="1"/>
    <col min="2248" max="2248" width="1.28515625" style="185" customWidth="1"/>
    <col min="2249" max="2249" width="73.28515625" style="185" customWidth="1"/>
    <col min="2250" max="2250" width="12.85546875" style="185" customWidth="1"/>
    <col min="2251" max="2252" width="13.7109375" style="185" customWidth="1"/>
    <col min="2253" max="2253" width="9.85546875" style="185" customWidth="1"/>
    <col min="2254" max="2254" width="10.5703125" style="185" bestFit="1" customWidth="1"/>
    <col min="2255" max="2502" width="9.140625" style="185"/>
    <col min="2503" max="2503" width="7.85546875" style="185" customWidth="1"/>
    <col min="2504" max="2504" width="1.28515625" style="185" customWidth="1"/>
    <col min="2505" max="2505" width="73.28515625" style="185" customWidth="1"/>
    <col min="2506" max="2506" width="12.85546875" style="185" customWidth="1"/>
    <col min="2507" max="2508" width="13.7109375" style="185" customWidth="1"/>
    <col min="2509" max="2509" width="9.85546875" style="185" customWidth="1"/>
    <col min="2510" max="2510" width="10.5703125" style="185" bestFit="1" customWidth="1"/>
    <col min="2511" max="2758" width="9.140625" style="185"/>
    <col min="2759" max="2759" width="7.85546875" style="185" customWidth="1"/>
    <col min="2760" max="2760" width="1.28515625" style="185" customWidth="1"/>
    <col min="2761" max="2761" width="73.28515625" style="185" customWidth="1"/>
    <col min="2762" max="2762" width="12.85546875" style="185" customWidth="1"/>
    <col min="2763" max="2764" width="13.7109375" style="185" customWidth="1"/>
    <col min="2765" max="2765" width="9.85546875" style="185" customWidth="1"/>
    <col min="2766" max="2766" width="10.5703125" style="185" bestFit="1" customWidth="1"/>
    <col min="2767" max="3014" width="9.140625" style="185"/>
    <col min="3015" max="3015" width="7.85546875" style="185" customWidth="1"/>
    <col min="3016" max="3016" width="1.28515625" style="185" customWidth="1"/>
    <col min="3017" max="3017" width="73.28515625" style="185" customWidth="1"/>
    <col min="3018" max="3018" width="12.85546875" style="185" customWidth="1"/>
    <col min="3019" max="3020" width="13.7109375" style="185" customWidth="1"/>
    <col min="3021" max="3021" width="9.85546875" style="185" customWidth="1"/>
    <col min="3022" max="3022" width="10.5703125" style="185" bestFit="1" customWidth="1"/>
    <col min="3023" max="3270" width="9.140625" style="185"/>
    <col min="3271" max="3271" width="7.85546875" style="185" customWidth="1"/>
    <col min="3272" max="3272" width="1.28515625" style="185" customWidth="1"/>
    <col min="3273" max="3273" width="73.28515625" style="185" customWidth="1"/>
    <col min="3274" max="3274" width="12.85546875" style="185" customWidth="1"/>
    <col min="3275" max="3276" width="13.7109375" style="185" customWidth="1"/>
    <col min="3277" max="3277" width="9.85546875" style="185" customWidth="1"/>
    <col min="3278" max="3278" width="10.5703125" style="185" bestFit="1" customWidth="1"/>
    <col min="3279" max="3526" width="9.140625" style="185"/>
    <col min="3527" max="3527" width="7.85546875" style="185" customWidth="1"/>
    <col min="3528" max="3528" width="1.28515625" style="185" customWidth="1"/>
    <col min="3529" max="3529" width="73.28515625" style="185" customWidth="1"/>
    <col min="3530" max="3530" width="12.85546875" style="185" customWidth="1"/>
    <col min="3531" max="3532" width="13.7109375" style="185" customWidth="1"/>
    <col min="3533" max="3533" width="9.85546875" style="185" customWidth="1"/>
    <col min="3534" max="3534" width="10.5703125" style="185" bestFit="1" customWidth="1"/>
    <col min="3535" max="3782" width="9.140625" style="185"/>
    <col min="3783" max="3783" width="7.85546875" style="185" customWidth="1"/>
    <col min="3784" max="3784" width="1.28515625" style="185" customWidth="1"/>
    <col min="3785" max="3785" width="73.28515625" style="185" customWidth="1"/>
    <col min="3786" max="3786" width="12.85546875" style="185" customWidth="1"/>
    <col min="3787" max="3788" width="13.7109375" style="185" customWidth="1"/>
    <col min="3789" max="3789" width="9.85546875" style="185" customWidth="1"/>
    <col min="3790" max="3790" width="10.5703125" style="185" bestFit="1" customWidth="1"/>
    <col min="3791" max="4038" width="9.140625" style="185"/>
    <col min="4039" max="4039" width="7.85546875" style="185" customWidth="1"/>
    <col min="4040" max="4040" width="1.28515625" style="185" customWidth="1"/>
    <col min="4041" max="4041" width="73.28515625" style="185" customWidth="1"/>
    <col min="4042" max="4042" width="12.85546875" style="185" customWidth="1"/>
    <col min="4043" max="4044" width="13.7109375" style="185" customWidth="1"/>
    <col min="4045" max="4045" width="9.85546875" style="185" customWidth="1"/>
    <col min="4046" max="4046" width="10.5703125" style="185" bestFit="1" customWidth="1"/>
    <col min="4047" max="4294" width="9.140625" style="185"/>
    <col min="4295" max="4295" width="7.85546875" style="185" customWidth="1"/>
    <col min="4296" max="4296" width="1.28515625" style="185" customWidth="1"/>
    <col min="4297" max="4297" width="73.28515625" style="185" customWidth="1"/>
    <col min="4298" max="4298" width="12.85546875" style="185" customWidth="1"/>
    <col min="4299" max="4300" width="13.7109375" style="185" customWidth="1"/>
    <col min="4301" max="4301" width="9.85546875" style="185" customWidth="1"/>
    <col min="4302" max="4302" width="10.5703125" style="185" bestFit="1" customWidth="1"/>
    <col min="4303" max="4550" width="9.140625" style="185"/>
    <col min="4551" max="4551" width="7.85546875" style="185" customWidth="1"/>
    <col min="4552" max="4552" width="1.28515625" style="185" customWidth="1"/>
    <col min="4553" max="4553" width="73.28515625" style="185" customWidth="1"/>
    <col min="4554" max="4554" width="12.85546875" style="185" customWidth="1"/>
    <col min="4555" max="4556" width="13.7109375" style="185" customWidth="1"/>
    <col min="4557" max="4557" width="9.85546875" style="185" customWidth="1"/>
    <col min="4558" max="4558" width="10.5703125" style="185" bestFit="1" customWidth="1"/>
    <col min="4559" max="4806" width="9.140625" style="185"/>
    <col min="4807" max="4807" width="7.85546875" style="185" customWidth="1"/>
    <col min="4808" max="4808" width="1.28515625" style="185" customWidth="1"/>
    <col min="4809" max="4809" width="73.28515625" style="185" customWidth="1"/>
    <col min="4810" max="4810" width="12.85546875" style="185" customWidth="1"/>
    <col min="4811" max="4812" width="13.7109375" style="185" customWidth="1"/>
    <col min="4813" max="4813" width="9.85546875" style="185" customWidth="1"/>
    <col min="4814" max="4814" width="10.5703125" style="185" bestFit="1" customWidth="1"/>
    <col min="4815" max="5062" width="9.140625" style="185"/>
    <col min="5063" max="5063" width="7.85546875" style="185" customWidth="1"/>
    <col min="5064" max="5064" width="1.28515625" style="185" customWidth="1"/>
    <col min="5065" max="5065" width="73.28515625" style="185" customWidth="1"/>
    <col min="5066" max="5066" width="12.85546875" style="185" customWidth="1"/>
    <col min="5067" max="5068" width="13.7109375" style="185" customWidth="1"/>
    <col min="5069" max="5069" width="9.85546875" style="185" customWidth="1"/>
    <col min="5070" max="5070" width="10.5703125" style="185" bestFit="1" customWidth="1"/>
    <col min="5071" max="5318" width="9.140625" style="185"/>
    <col min="5319" max="5319" width="7.85546875" style="185" customWidth="1"/>
    <col min="5320" max="5320" width="1.28515625" style="185" customWidth="1"/>
    <col min="5321" max="5321" width="73.28515625" style="185" customWidth="1"/>
    <col min="5322" max="5322" width="12.85546875" style="185" customWidth="1"/>
    <col min="5323" max="5324" width="13.7109375" style="185" customWidth="1"/>
    <col min="5325" max="5325" width="9.85546875" style="185" customWidth="1"/>
    <col min="5326" max="5326" width="10.5703125" style="185" bestFit="1" customWidth="1"/>
    <col min="5327" max="5574" width="9.140625" style="185"/>
    <col min="5575" max="5575" width="7.85546875" style="185" customWidth="1"/>
    <col min="5576" max="5576" width="1.28515625" style="185" customWidth="1"/>
    <col min="5577" max="5577" width="73.28515625" style="185" customWidth="1"/>
    <col min="5578" max="5578" width="12.85546875" style="185" customWidth="1"/>
    <col min="5579" max="5580" width="13.7109375" style="185" customWidth="1"/>
    <col min="5581" max="5581" width="9.85546875" style="185" customWidth="1"/>
    <col min="5582" max="5582" width="10.5703125" style="185" bestFit="1" customWidth="1"/>
    <col min="5583" max="5830" width="9.140625" style="185"/>
    <col min="5831" max="5831" width="7.85546875" style="185" customWidth="1"/>
    <col min="5832" max="5832" width="1.28515625" style="185" customWidth="1"/>
    <col min="5833" max="5833" width="73.28515625" style="185" customWidth="1"/>
    <col min="5834" max="5834" width="12.85546875" style="185" customWidth="1"/>
    <col min="5835" max="5836" width="13.7109375" style="185" customWidth="1"/>
    <col min="5837" max="5837" width="9.85546875" style="185" customWidth="1"/>
    <col min="5838" max="5838" width="10.5703125" style="185" bestFit="1" customWidth="1"/>
    <col min="5839" max="6086" width="9.140625" style="185"/>
    <col min="6087" max="6087" width="7.85546875" style="185" customWidth="1"/>
    <col min="6088" max="6088" width="1.28515625" style="185" customWidth="1"/>
    <col min="6089" max="6089" width="73.28515625" style="185" customWidth="1"/>
    <col min="6090" max="6090" width="12.85546875" style="185" customWidth="1"/>
    <col min="6091" max="6092" width="13.7109375" style="185" customWidth="1"/>
    <col min="6093" max="6093" width="9.85546875" style="185" customWidth="1"/>
    <col min="6094" max="6094" width="10.5703125" style="185" bestFit="1" customWidth="1"/>
    <col min="6095" max="6342" width="9.140625" style="185"/>
    <col min="6343" max="6343" width="7.85546875" style="185" customWidth="1"/>
    <col min="6344" max="6344" width="1.28515625" style="185" customWidth="1"/>
    <col min="6345" max="6345" width="73.28515625" style="185" customWidth="1"/>
    <col min="6346" max="6346" width="12.85546875" style="185" customWidth="1"/>
    <col min="6347" max="6348" width="13.7109375" style="185" customWidth="1"/>
    <col min="6349" max="6349" width="9.85546875" style="185" customWidth="1"/>
    <col min="6350" max="6350" width="10.5703125" style="185" bestFit="1" customWidth="1"/>
    <col min="6351" max="6598" width="9.140625" style="185"/>
    <col min="6599" max="6599" width="7.85546875" style="185" customWidth="1"/>
    <col min="6600" max="6600" width="1.28515625" style="185" customWidth="1"/>
    <col min="6601" max="6601" width="73.28515625" style="185" customWidth="1"/>
    <col min="6602" max="6602" width="12.85546875" style="185" customWidth="1"/>
    <col min="6603" max="6604" width="13.7109375" style="185" customWidth="1"/>
    <col min="6605" max="6605" width="9.85546875" style="185" customWidth="1"/>
    <col min="6606" max="6606" width="10.5703125" style="185" bestFit="1" customWidth="1"/>
    <col min="6607" max="6854" width="9.140625" style="185"/>
    <col min="6855" max="6855" width="7.85546875" style="185" customWidth="1"/>
    <col min="6856" max="6856" width="1.28515625" style="185" customWidth="1"/>
    <col min="6857" max="6857" width="73.28515625" style="185" customWidth="1"/>
    <col min="6858" max="6858" width="12.85546875" style="185" customWidth="1"/>
    <col min="6859" max="6860" width="13.7109375" style="185" customWidth="1"/>
    <col min="6861" max="6861" width="9.85546875" style="185" customWidth="1"/>
    <col min="6862" max="6862" width="10.5703125" style="185" bestFit="1" customWidth="1"/>
    <col min="6863" max="7110" width="9.140625" style="185"/>
    <col min="7111" max="7111" width="7.85546875" style="185" customWidth="1"/>
    <col min="7112" max="7112" width="1.28515625" style="185" customWidth="1"/>
    <col min="7113" max="7113" width="73.28515625" style="185" customWidth="1"/>
    <col min="7114" max="7114" width="12.85546875" style="185" customWidth="1"/>
    <col min="7115" max="7116" width="13.7109375" style="185" customWidth="1"/>
    <col min="7117" max="7117" width="9.85546875" style="185" customWidth="1"/>
    <col min="7118" max="7118" width="10.5703125" style="185" bestFit="1" customWidth="1"/>
    <col min="7119" max="7366" width="9.140625" style="185"/>
    <col min="7367" max="7367" width="7.85546875" style="185" customWidth="1"/>
    <col min="7368" max="7368" width="1.28515625" style="185" customWidth="1"/>
    <col min="7369" max="7369" width="73.28515625" style="185" customWidth="1"/>
    <col min="7370" max="7370" width="12.85546875" style="185" customWidth="1"/>
    <col min="7371" max="7372" width="13.7109375" style="185" customWidth="1"/>
    <col min="7373" max="7373" width="9.85546875" style="185" customWidth="1"/>
    <col min="7374" max="7374" width="10.5703125" style="185" bestFit="1" customWidth="1"/>
    <col min="7375" max="7622" width="9.140625" style="185"/>
    <col min="7623" max="7623" width="7.85546875" style="185" customWidth="1"/>
    <col min="7624" max="7624" width="1.28515625" style="185" customWidth="1"/>
    <col min="7625" max="7625" width="73.28515625" style="185" customWidth="1"/>
    <col min="7626" max="7626" width="12.85546875" style="185" customWidth="1"/>
    <col min="7627" max="7628" width="13.7109375" style="185" customWidth="1"/>
    <col min="7629" max="7629" width="9.85546875" style="185" customWidth="1"/>
    <col min="7630" max="7630" width="10.5703125" style="185" bestFit="1" customWidth="1"/>
    <col min="7631" max="7878" width="9.140625" style="185"/>
    <col min="7879" max="7879" width="7.85546875" style="185" customWidth="1"/>
    <col min="7880" max="7880" width="1.28515625" style="185" customWidth="1"/>
    <col min="7881" max="7881" width="73.28515625" style="185" customWidth="1"/>
    <col min="7882" max="7882" width="12.85546875" style="185" customWidth="1"/>
    <col min="7883" max="7884" width="13.7109375" style="185" customWidth="1"/>
    <col min="7885" max="7885" width="9.85546875" style="185" customWidth="1"/>
    <col min="7886" max="7886" width="10.5703125" style="185" bestFit="1" customWidth="1"/>
    <col min="7887" max="8134" width="9.140625" style="185"/>
    <col min="8135" max="8135" width="7.85546875" style="185" customWidth="1"/>
    <col min="8136" max="8136" width="1.28515625" style="185" customWidth="1"/>
    <col min="8137" max="8137" width="73.28515625" style="185" customWidth="1"/>
    <col min="8138" max="8138" width="12.85546875" style="185" customWidth="1"/>
    <col min="8139" max="8140" width="13.7109375" style="185" customWidth="1"/>
    <col min="8141" max="8141" width="9.85546875" style="185" customWidth="1"/>
    <col min="8142" max="8142" width="10.5703125" style="185" bestFit="1" customWidth="1"/>
    <col min="8143" max="8390" width="9.140625" style="185"/>
    <col min="8391" max="8391" width="7.85546875" style="185" customWidth="1"/>
    <col min="8392" max="8392" width="1.28515625" style="185" customWidth="1"/>
    <col min="8393" max="8393" width="73.28515625" style="185" customWidth="1"/>
    <col min="8394" max="8394" width="12.85546875" style="185" customWidth="1"/>
    <col min="8395" max="8396" width="13.7109375" style="185" customWidth="1"/>
    <col min="8397" max="8397" width="9.85546875" style="185" customWidth="1"/>
    <col min="8398" max="8398" width="10.5703125" style="185" bestFit="1" customWidth="1"/>
    <col min="8399" max="8646" width="9.140625" style="185"/>
    <col min="8647" max="8647" width="7.85546875" style="185" customWidth="1"/>
    <col min="8648" max="8648" width="1.28515625" style="185" customWidth="1"/>
    <col min="8649" max="8649" width="73.28515625" style="185" customWidth="1"/>
    <col min="8650" max="8650" width="12.85546875" style="185" customWidth="1"/>
    <col min="8651" max="8652" width="13.7109375" style="185" customWidth="1"/>
    <col min="8653" max="8653" width="9.85546875" style="185" customWidth="1"/>
    <col min="8654" max="8654" width="10.5703125" style="185" bestFit="1" customWidth="1"/>
    <col min="8655" max="8902" width="9.140625" style="185"/>
    <col min="8903" max="8903" width="7.85546875" style="185" customWidth="1"/>
    <col min="8904" max="8904" width="1.28515625" style="185" customWidth="1"/>
    <col min="8905" max="8905" width="73.28515625" style="185" customWidth="1"/>
    <col min="8906" max="8906" width="12.85546875" style="185" customWidth="1"/>
    <col min="8907" max="8908" width="13.7109375" style="185" customWidth="1"/>
    <col min="8909" max="8909" width="9.85546875" style="185" customWidth="1"/>
    <col min="8910" max="8910" width="10.5703125" style="185" bestFit="1" customWidth="1"/>
    <col min="8911" max="9158" width="9.140625" style="185"/>
    <col min="9159" max="9159" width="7.85546875" style="185" customWidth="1"/>
    <col min="9160" max="9160" width="1.28515625" style="185" customWidth="1"/>
    <col min="9161" max="9161" width="73.28515625" style="185" customWidth="1"/>
    <col min="9162" max="9162" width="12.85546875" style="185" customWidth="1"/>
    <col min="9163" max="9164" width="13.7109375" style="185" customWidth="1"/>
    <col min="9165" max="9165" width="9.85546875" style="185" customWidth="1"/>
    <col min="9166" max="9166" width="10.5703125" style="185" bestFit="1" customWidth="1"/>
    <col min="9167" max="9414" width="9.140625" style="185"/>
    <col min="9415" max="9415" width="7.85546875" style="185" customWidth="1"/>
    <col min="9416" max="9416" width="1.28515625" style="185" customWidth="1"/>
    <col min="9417" max="9417" width="73.28515625" style="185" customWidth="1"/>
    <col min="9418" max="9418" width="12.85546875" style="185" customWidth="1"/>
    <col min="9419" max="9420" width="13.7109375" style="185" customWidth="1"/>
    <col min="9421" max="9421" width="9.85546875" style="185" customWidth="1"/>
    <col min="9422" max="9422" width="10.5703125" style="185" bestFit="1" customWidth="1"/>
    <col min="9423" max="9670" width="9.140625" style="185"/>
    <col min="9671" max="9671" width="7.85546875" style="185" customWidth="1"/>
    <col min="9672" max="9672" width="1.28515625" style="185" customWidth="1"/>
    <col min="9673" max="9673" width="73.28515625" style="185" customWidth="1"/>
    <col min="9674" max="9674" width="12.85546875" style="185" customWidth="1"/>
    <col min="9675" max="9676" width="13.7109375" style="185" customWidth="1"/>
    <col min="9677" max="9677" width="9.85546875" style="185" customWidth="1"/>
    <col min="9678" max="9678" width="10.5703125" style="185" bestFit="1" customWidth="1"/>
    <col min="9679" max="9926" width="9.140625" style="185"/>
    <col min="9927" max="9927" width="7.85546875" style="185" customWidth="1"/>
    <col min="9928" max="9928" width="1.28515625" style="185" customWidth="1"/>
    <col min="9929" max="9929" width="73.28515625" style="185" customWidth="1"/>
    <col min="9930" max="9930" width="12.85546875" style="185" customWidth="1"/>
    <col min="9931" max="9932" width="13.7109375" style="185" customWidth="1"/>
    <col min="9933" max="9933" width="9.85546875" style="185" customWidth="1"/>
    <col min="9934" max="9934" width="10.5703125" style="185" bestFit="1" customWidth="1"/>
    <col min="9935" max="10182" width="9.140625" style="185"/>
    <col min="10183" max="10183" width="7.85546875" style="185" customWidth="1"/>
    <col min="10184" max="10184" width="1.28515625" style="185" customWidth="1"/>
    <col min="10185" max="10185" width="73.28515625" style="185" customWidth="1"/>
    <col min="10186" max="10186" width="12.85546875" style="185" customWidth="1"/>
    <col min="10187" max="10188" width="13.7109375" style="185" customWidth="1"/>
    <col min="10189" max="10189" width="9.85546875" style="185" customWidth="1"/>
    <col min="10190" max="10190" width="10.5703125" style="185" bestFit="1" customWidth="1"/>
    <col min="10191" max="10438" width="9.140625" style="185"/>
    <col min="10439" max="10439" width="7.85546875" style="185" customWidth="1"/>
    <col min="10440" max="10440" width="1.28515625" style="185" customWidth="1"/>
    <col min="10441" max="10441" width="73.28515625" style="185" customWidth="1"/>
    <col min="10442" max="10442" width="12.85546875" style="185" customWidth="1"/>
    <col min="10443" max="10444" width="13.7109375" style="185" customWidth="1"/>
    <col min="10445" max="10445" width="9.85546875" style="185" customWidth="1"/>
    <col min="10446" max="10446" width="10.5703125" style="185" bestFit="1" customWidth="1"/>
    <col min="10447" max="10694" width="9.140625" style="185"/>
    <col min="10695" max="10695" width="7.85546875" style="185" customWidth="1"/>
    <col min="10696" max="10696" width="1.28515625" style="185" customWidth="1"/>
    <col min="10697" max="10697" width="73.28515625" style="185" customWidth="1"/>
    <col min="10698" max="10698" width="12.85546875" style="185" customWidth="1"/>
    <col min="10699" max="10700" width="13.7109375" style="185" customWidth="1"/>
    <col min="10701" max="10701" width="9.85546875" style="185" customWidth="1"/>
    <col min="10702" max="10702" width="10.5703125" style="185" bestFit="1" customWidth="1"/>
    <col min="10703" max="10950" width="9.140625" style="185"/>
    <col min="10951" max="10951" width="7.85546875" style="185" customWidth="1"/>
    <col min="10952" max="10952" width="1.28515625" style="185" customWidth="1"/>
    <col min="10953" max="10953" width="73.28515625" style="185" customWidth="1"/>
    <col min="10954" max="10954" width="12.85546875" style="185" customWidth="1"/>
    <col min="10955" max="10956" width="13.7109375" style="185" customWidth="1"/>
    <col min="10957" max="10957" width="9.85546875" style="185" customWidth="1"/>
    <col min="10958" max="10958" width="10.5703125" style="185" bestFit="1" customWidth="1"/>
    <col min="10959" max="11206" width="9.140625" style="185"/>
    <col min="11207" max="11207" width="7.85546875" style="185" customWidth="1"/>
    <col min="11208" max="11208" width="1.28515625" style="185" customWidth="1"/>
    <col min="11209" max="11209" width="73.28515625" style="185" customWidth="1"/>
    <col min="11210" max="11210" width="12.85546875" style="185" customWidth="1"/>
    <col min="11211" max="11212" width="13.7109375" style="185" customWidth="1"/>
    <col min="11213" max="11213" width="9.85546875" style="185" customWidth="1"/>
    <col min="11214" max="11214" width="10.5703125" style="185" bestFit="1" customWidth="1"/>
    <col min="11215" max="11462" width="9.140625" style="185"/>
    <col min="11463" max="11463" width="7.85546875" style="185" customWidth="1"/>
    <col min="11464" max="11464" width="1.28515625" style="185" customWidth="1"/>
    <col min="11465" max="11465" width="73.28515625" style="185" customWidth="1"/>
    <col min="11466" max="11466" width="12.85546875" style="185" customWidth="1"/>
    <col min="11467" max="11468" width="13.7109375" style="185" customWidth="1"/>
    <col min="11469" max="11469" width="9.85546875" style="185" customWidth="1"/>
    <col min="11470" max="11470" width="10.5703125" style="185" bestFit="1" customWidth="1"/>
    <col min="11471" max="11718" width="9.140625" style="185"/>
    <col min="11719" max="11719" width="7.85546875" style="185" customWidth="1"/>
    <col min="11720" max="11720" width="1.28515625" style="185" customWidth="1"/>
    <col min="11721" max="11721" width="73.28515625" style="185" customWidth="1"/>
    <col min="11722" max="11722" width="12.85546875" style="185" customWidth="1"/>
    <col min="11723" max="11724" width="13.7109375" style="185" customWidth="1"/>
    <col min="11725" max="11725" width="9.85546875" style="185" customWidth="1"/>
    <col min="11726" max="11726" width="10.5703125" style="185" bestFit="1" customWidth="1"/>
    <col min="11727" max="11974" width="9.140625" style="185"/>
    <col min="11975" max="11975" width="7.85546875" style="185" customWidth="1"/>
    <col min="11976" max="11976" width="1.28515625" style="185" customWidth="1"/>
    <col min="11977" max="11977" width="73.28515625" style="185" customWidth="1"/>
    <col min="11978" max="11978" width="12.85546875" style="185" customWidth="1"/>
    <col min="11979" max="11980" width="13.7109375" style="185" customWidth="1"/>
    <col min="11981" max="11981" width="9.85546875" style="185" customWidth="1"/>
    <col min="11982" max="11982" width="10.5703125" style="185" bestFit="1" customWidth="1"/>
    <col min="11983" max="12230" width="9.140625" style="185"/>
    <col min="12231" max="12231" width="7.85546875" style="185" customWidth="1"/>
    <col min="12232" max="12232" width="1.28515625" style="185" customWidth="1"/>
    <col min="12233" max="12233" width="73.28515625" style="185" customWidth="1"/>
    <col min="12234" max="12234" width="12.85546875" style="185" customWidth="1"/>
    <col min="12235" max="12236" width="13.7109375" style="185" customWidth="1"/>
    <col min="12237" max="12237" width="9.85546875" style="185" customWidth="1"/>
    <col min="12238" max="12238" width="10.5703125" style="185" bestFit="1" customWidth="1"/>
    <col min="12239" max="12486" width="9.140625" style="185"/>
    <col min="12487" max="12487" width="7.85546875" style="185" customWidth="1"/>
    <col min="12488" max="12488" width="1.28515625" style="185" customWidth="1"/>
    <col min="12489" max="12489" width="73.28515625" style="185" customWidth="1"/>
    <col min="12490" max="12490" width="12.85546875" style="185" customWidth="1"/>
    <col min="12491" max="12492" width="13.7109375" style="185" customWidth="1"/>
    <col min="12493" max="12493" width="9.85546875" style="185" customWidth="1"/>
    <col min="12494" max="12494" width="10.5703125" style="185" bestFit="1" customWidth="1"/>
    <col min="12495" max="12742" width="9.140625" style="185"/>
    <col min="12743" max="12743" width="7.85546875" style="185" customWidth="1"/>
    <col min="12744" max="12744" width="1.28515625" style="185" customWidth="1"/>
    <col min="12745" max="12745" width="73.28515625" style="185" customWidth="1"/>
    <col min="12746" max="12746" width="12.85546875" style="185" customWidth="1"/>
    <col min="12747" max="12748" width="13.7109375" style="185" customWidth="1"/>
    <col min="12749" max="12749" width="9.85546875" style="185" customWidth="1"/>
    <col min="12750" max="12750" width="10.5703125" style="185" bestFit="1" customWidth="1"/>
    <col min="12751" max="12998" width="9.140625" style="185"/>
    <col min="12999" max="12999" width="7.85546875" style="185" customWidth="1"/>
    <col min="13000" max="13000" width="1.28515625" style="185" customWidth="1"/>
    <col min="13001" max="13001" width="73.28515625" style="185" customWidth="1"/>
    <col min="13002" max="13002" width="12.85546875" style="185" customWidth="1"/>
    <col min="13003" max="13004" width="13.7109375" style="185" customWidth="1"/>
    <col min="13005" max="13005" width="9.85546875" style="185" customWidth="1"/>
    <col min="13006" max="13006" width="10.5703125" style="185" bestFit="1" customWidth="1"/>
    <col min="13007" max="13254" width="9.140625" style="185"/>
    <col min="13255" max="13255" width="7.85546875" style="185" customWidth="1"/>
    <col min="13256" max="13256" width="1.28515625" style="185" customWidth="1"/>
    <col min="13257" max="13257" width="73.28515625" style="185" customWidth="1"/>
    <col min="13258" max="13258" width="12.85546875" style="185" customWidth="1"/>
    <col min="13259" max="13260" width="13.7109375" style="185" customWidth="1"/>
    <col min="13261" max="13261" width="9.85546875" style="185" customWidth="1"/>
    <col min="13262" max="13262" width="10.5703125" style="185" bestFit="1" customWidth="1"/>
    <col min="13263" max="13510" width="9.140625" style="185"/>
    <col min="13511" max="13511" width="7.85546875" style="185" customWidth="1"/>
    <col min="13512" max="13512" width="1.28515625" style="185" customWidth="1"/>
    <col min="13513" max="13513" width="73.28515625" style="185" customWidth="1"/>
    <col min="13514" max="13514" width="12.85546875" style="185" customWidth="1"/>
    <col min="13515" max="13516" width="13.7109375" style="185" customWidth="1"/>
    <col min="13517" max="13517" width="9.85546875" style="185" customWidth="1"/>
    <col min="13518" max="13518" width="10.5703125" style="185" bestFit="1" customWidth="1"/>
    <col min="13519" max="13766" width="9.140625" style="185"/>
    <col min="13767" max="13767" width="7.85546875" style="185" customWidth="1"/>
    <col min="13768" max="13768" width="1.28515625" style="185" customWidth="1"/>
    <col min="13769" max="13769" width="73.28515625" style="185" customWidth="1"/>
    <col min="13770" max="13770" width="12.85546875" style="185" customWidth="1"/>
    <col min="13771" max="13772" width="13.7109375" style="185" customWidth="1"/>
    <col min="13773" max="13773" width="9.85546875" style="185" customWidth="1"/>
    <col min="13774" max="13774" width="10.5703125" style="185" bestFit="1" customWidth="1"/>
    <col min="13775" max="14022" width="9.140625" style="185"/>
    <col min="14023" max="14023" width="7.85546875" style="185" customWidth="1"/>
    <col min="14024" max="14024" width="1.28515625" style="185" customWidth="1"/>
    <col min="14025" max="14025" width="73.28515625" style="185" customWidth="1"/>
    <col min="14026" max="14026" width="12.85546875" style="185" customWidth="1"/>
    <col min="14027" max="14028" width="13.7109375" style="185" customWidth="1"/>
    <col min="14029" max="14029" width="9.85546875" style="185" customWidth="1"/>
    <col min="14030" max="14030" width="10.5703125" style="185" bestFit="1" customWidth="1"/>
    <col min="14031" max="14278" width="9.140625" style="185"/>
    <col min="14279" max="14279" width="7.85546875" style="185" customWidth="1"/>
    <col min="14280" max="14280" width="1.28515625" style="185" customWidth="1"/>
    <col min="14281" max="14281" width="73.28515625" style="185" customWidth="1"/>
    <col min="14282" max="14282" width="12.85546875" style="185" customWidth="1"/>
    <col min="14283" max="14284" width="13.7109375" style="185" customWidth="1"/>
    <col min="14285" max="14285" width="9.85546875" style="185" customWidth="1"/>
    <col min="14286" max="14286" width="10.5703125" style="185" bestFit="1" customWidth="1"/>
    <col min="14287" max="14534" width="9.140625" style="185"/>
    <col min="14535" max="14535" width="7.85546875" style="185" customWidth="1"/>
    <col min="14536" max="14536" width="1.28515625" style="185" customWidth="1"/>
    <col min="14537" max="14537" width="73.28515625" style="185" customWidth="1"/>
    <col min="14538" max="14538" width="12.85546875" style="185" customWidth="1"/>
    <col min="14539" max="14540" width="13.7109375" style="185" customWidth="1"/>
    <col min="14541" max="14541" width="9.85546875" style="185" customWidth="1"/>
    <col min="14542" max="14542" width="10.5703125" style="185" bestFit="1" customWidth="1"/>
    <col min="14543" max="14790" width="9.140625" style="185"/>
    <col min="14791" max="14791" width="7.85546875" style="185" customWidth="1"/>
    <col min="14792" max="14792" width="1.28515625" style="185" customWidth="1"/>
    <col min="14793" max="14793" width="73.28515625" style="185" customWidth="1"/>
    <col min="14794" max="14794" width="12.85546875" style="185" customWidth="1"/>
    <col min="14795" max="14796" width="13.7109375" style="185" customWidth="1"/>
    <col min="14797" max="14797" width="9.85546875" style="185" customWidth="1"/>
    <col min="14798" max="14798" width="10.5703125" style="185" bestFit="1" customWidth="1"/>
    <col min="14799" max="15046" width="9.140625" style="185"/>
    <col min="15047" max="15047" width="7.85546875" style="185" customWidth="1"/>
    <col min="15048" max="15048" width="1.28515625" style="185" customWidth="1"/>
    <col min="15049" max="15049" width="73.28515625" style="185" customWidth="1"/>
    <col min="15050" max="15050" width="12.85546875" style="185" customWidth="1"/>
    <col min="15051" max="15052" width="13.7109375" style="185" customWidth="1"/>
    <col min="15053" max="15053" width="9.85546875" style="185" customWidth="1"/>
    <col min="15054" max="15054" width="10.5703125" style="185" bestFit="1" customWidth="1"/>
    <col min="15055" max="15302" width="9.140625" style="185"/>
    <col min="15303" max="15303" width="7.85546875" style="185" customWidth="1"/>
    <col min="15304" max="15304" width="1.28515625" style="185" customWidth="1"/>
    <col min="15305" max="15305" width="73.28515625" style="185" customWidth="1"/>
    <col min="15306" max="15306" width="12.85546875" style="185" customWidth="1"/>
    <col min="15307" max="15308" width="13.7109375" style="185" customWidth="1"/>
    <col min="15309" max="15309" width="9.85546875" style="185" customWidth="1"/>
    <col min="15310" max="15310" width="10.5703125" style="185" bestFit="1" customWidth="1"/>
    <col min="15311" max="15558" width="9.140625" style="185"/>
    <col min="15559" max="15559" width="7.85546875" style="185" customWidth="1"/>
    <col min="15560" max="15560" width="1.28515625" style="185" customWidth="1"/>
    <col min="15561" max="15561" width="73.28515625" style="185" customWidth="1"/>
    <col min="15562" max="15562" width="12.85546875" style="185" customWidth="1"/>
    <col min="15563" max="15564" width="13.7109375" style="185" customWidth="1"/>
    <col min="15565" max="15565" width="9.85546875" style="185" customWidth="1"/>
    <col min="15566" max="15566" width="10.5703125" style="185" bestFit="1" customWidth="1"/>
    <col min="15567" max="15814" width="9.140625" style="185"/>
    <col min="15815" max="15815" width="7.85546875" style="185" customWidth="1"/>
    <col min="15816" max="15816" width="1.28515625" style="185" customWidth="1"/>
    <col min="15817" max="15817" width="73.28515625" style="185" customWidth="1"/>
    <col min="15818" max="15818" width="12.85546875" style="185" customWidth="1"/>
    <col min="15819" max="15820" width="13.7109375" style="185" customWidth="1"/>
    <col min="15821" max="15821" width="9.85546875" style="185" customWidth="1"/>
    <col min="15822" max="15822" width="10.5703125" style="185" bestFit="1" customWidth="1"/>
    <col min="15823" max="16070" width="9.140625" style="185"/>
    <col min="16071" max="16071" width="7.85546875" style="185" customWidth="1"/>
    <col min="16072" max="16072" width="1.28515625" style="185" customWidth="1"/>
    <col min="16073" max="16073" width="73.28515625" style="185" customWidth="1"/>
    <col min="16074" max="16074" width="12.85546875" style="185" customWidth="1"/>
    <col min="16075" max="16076" width="13.7109375" style="185" customWidth="1"/>
    <col min="16077" max="16077" width="9.85546875" style="185" customWidth="1"/>
    <col min="16078" max="16078" width="10.5703125" style="185" bestFit="1" customWidth="1"/>
    <col min="16079" max="16384" width="9.140625" style="185"/>
  </cols>
  <sheetData>
    <row r="6" spans="1:9" s="179" customFormat="1" ht="19.5" x14ac:dyDescent="0.35">
      <c r="A6" s="341" t="s">
        <v>0</v>
      </c>
      <c r="B6" s="341"/>
      <c r="C6" s="341"/>
      <c r="D6" s="341"/>
      <c r="E6" s="341"/>
    </row>
    <row r="7" spans="1:9" s="179" customFormat="1" x14ac:dyDescent="0.35"/>
    <row r="8" spans="1:9" s="179" customFormat="1" ht="17.25" x14ac:dyDescent="0.35">
      <c r="A8" s="342" t="s">
        <v>162</v>
      </c>
      <c r="B8" s="342"/>
      <c r="C8" s="342"/>
      <c r="D8" s="342"/>
      <c r="E8" s="342"/>
      <c r="F8" s="182"/>
      <c r="G8" s="182"/>
      <c r="H8" s="182"/>
      <c r="I8" s="182"/>
    </row>
    <row r="9" spans="1:9" s="179" customFormat="1" ht="17.25" x14ac:dyDescent="0.35">
      <c r="A9" s="342" t="s">
        <v>130</v>
      </c>
      <c r="B9" s="342"/>
      <c r="C9" s="342"/>
      <c r="D9" s="342"/>
      <c r="E9" s="342"/>
    </row>
    <row r="10" spans="1:9" ht="16.5" customHeight="1" x14ac:dyDescent="0.35">
      <c r="A10" s="343" t="s">
        <v>2</v>
      </c>
      <c r="B10" s="343"/>
      <c r="C10" s="343"/>
      <c r="D10" s="343"/>
      <c r="E10" s="343"/>
      <c r="F10" s="294"/>
      <c r="G10" s="294"/>
      <c r="H10" s="294"/>
      <c r="I10" s="294"/>
    </row>
    <row r="11" spans="1:9" ht="15.75" thickBot="1" x14ac:dyDescent="0.4"/>
    <row r="12" spans="1:9" s="179" customFormat="1" ht="12.75" customHeight="1" x14ac:dyDescent="0.35">
      <c r="A12" s="186"/>
      <c r="B12" s="295"/>
      <c r="C12" s="344" t="s">
        <v>163</v>
      </c>
      <c r="D12" s="296" t="s">
        <v>85</v>
      </c>
      <c r="E12" s="297" t="s">
        <v>85</v>
      </c>
    </row>
    <row r="13" spans="1:9" s="179" customFormat="1" ht="12.75" customHeight="1" x14ac:dyDescent="0.35">
      <c r="A13" s="190"/>
      <c r="B13" s="298"/>
      <c r="C13" s="345"/>
      <c r="D13" s="299" t="s">
        <v>86</v>
      </c>
      <c r="E13" s="300" t="s">
        <v>86</v>
      </c>
    </row>
    <row r="14" spans="1:9" s="179" customFormat="1" ht="12.75" customHeight="1" x14ac:dyDescent="0.35">
      <c r="A14" s="190"/>
      <c r="B14" s="298"/>
      <c r="C14" s="345"/>
      <c r="D14" s="299" t="s">
        <v>87</v>
      </c>
      <c r="E14" s="300" t="s">
        <v>87</v>
      </c>
      <c r="F14" s="142"/>
    </row>
    <row r="15" spans="1:9" s="179" customFormat="1" ht="12.75" customHeight="1" x14ac:dyDescent="0.35">
      <c r="A15" s="193"/>
      <c r="B15" s="301"/>
      <c r="C15" s="346"/>
      <c r="D15" s="302" t="s">
        <v>4</v>
      </c>
      <c r="E15" s="303" t="s">
        <v>88</v>
      </c>
    </row>
    <row r="16" spans="1:9" s="179" customFormat="1" ht="12.75" customHeight="1" x14ac:dyDescent="0.35">
      <c r="A16" s="190"/>
      <c r="B16" s="304"/>
      <c r="C16" s="305"/>
      <c r="D16" s="306"/>
      <c r="E16" s="307"/>
      <c r="F16" s="142"/>
    </row>
    <row r="17" spans="1:8" s="179" customFormat="1" ht="12.75" customHeight="1" x14ac:dyDescent="0.35">
      <c r="A17" s="190"/>
      <c r="B17" s="298" t="s">
        <v>164</v>
      </c>
      <c r="C17" s="308"/>
      <c r="D17" s="70">
        <f>+D18+D19+D28+D35</f>
        <v>6228046.5400000019</v>
      </c>
      <c r="E17" s="309">
        <f>+E18+E19+E28+E35</f>
        <v>4259839.7399999984</v>
      </c>
    </row>
    <row r="18" spans="1:8" ht="12.75" customHeight="1" x14ac:dyDescent="0.35">
      <c r="A18" s="195"/>
      <c r="B18" s="298" t="s">
        <v>165</v>
      </c>
      <c r="C18" s="308"/>
      <c r="D18" s="310">
        <v>4134378.6700000018</v>
      </c>
      <c r="E18" s="292">
        <v>4425036.8899999978</v>
      </c>
    </row>
    <row r="19" spans="1:8" ht="12.75" customHeight="1" x14ac:dyDescent="0.35">
      <c r="A19" s="195"/>
      <c r="B19" s="298" t="s">
        <v>166</v>
      </c>
      <c r="C19" s="308"/>
      <c r="D19" s="310">
        <f>+SUM(D20:D27)</f>
        <v>94046.330000000016</v>
      </c>
      <c r="E19" s="292">
        <f>+SUM(E20:E27)</f>
        <v>451679.09638536884</v>
      </c>
    </row>
    <row r="20" spans="1:8" ht="12.75" customHeight="1" x14ac:dyDescent="0.35">
      <c r="A20" s="195"/>
      <c r="B20" s="311" t="s">
        <v>167</v>
      </c>
      <c r="C20" s="305" t="s">
        <v>168</v>
      </c>
      <c r="D20" s="312">
        <v>389789.33</v>
      </c>
      <c r="E20" s="293">
        <v>419432</v>
      </c>
    </row>
    <row r="21" spans="1:8" ht="12.75" customHeight="1" x14ac:dyDescent="0.35">
      <c r="A21" s="195"/>
      <c r="B21" s="311" t="s">
        <v>169</v>
      </c>
      <c r="C21" s="305"/>
      <c r="D21" s="54">
        <v>0</v>
      </c>
      <c r="E21" s="293">
        <v>13512</v>
      </c>
    </row>
    <row r="22" spans="1:8" ht="12.75" customHeight="1" x14ac:dyDescent="0.35">
      <c r="A22" s="195"/>
      <c r="B22" s="313" t="s">
        <v>170</v>
      </c>
      <c r="C22" s="305"/>
      <c r="D22" s="312">
        <v>5480</v>
      </c>
      <c r="E22" s="293">
        <v>53950</v>
      </c>
    </row>
    <row r="23" spans="1:8" ht="12.75" customHeight="1" x14ac:dyDescent="0.35">
      <c r="A23" s="195"/>
      <c r="B23" s="313" t="s">
        <v>171</v>
      </c>
      <c r="C23" s="305"/>
      <c r="D23" s="312">
        <v>84237</v>
      </c>
      <c r="E23" s="293">
        <v>6700</v>
      </c>
    </row>
    <row r="24" spans="1:8" s="179" customFormat="1" ht="12.75" customHeight="1" x14ac:dyDescent="0.35">
      <c r="A24" s="190"/>
      <c r="B24" s="311" t="s">
        <v>172</v>
      </c>
      <c r="C24" s="202"/>
      <c r="D24" s="312">
        <v>-1494</v>
      </c>
      <c r="E24" s="293">
        <v>-1014.4</v>
      </c>
      <c r="G24" s="185"/>
    </row>
    <row r="25" spans="1:8" s="179" customFormat="1" ht="12.75" customHeight="1" x14ac:dyDescent="0.35">
      <c r="A25" s="190"/>
      <c r="B25" s="311" t="s">
        <v>173</v>
      </c>
      <c r="C25" s="305"/>
      <c r="D25" s="312">
        <v>29239</v>
      </c>
      <c r="E25" s="293">
        <v>11448</v>
      </c>
      <c r="G25" s="185"/>
    </row>
    <row r="26" spans="1:8" s="179" customFormat="1" ht="12.75" customHeight="1" x14ac:dyDescent="0.35">
      <c r="A26" s="190"/>
      <c r="B26" s="311" t="s">
        <v>174</v>
      </c>
      <c r="C26" s="305"/>
      <c r="D26" s="312">
        <v>-416483</v>
      </c>
      <c r="E26" s="293">
        <v>-52262.503614631132</v>
      </c>
      <c r="G26" s="185"/>
    </row>
    <row r="27" spans="1:8" s="179" customFormat="1" ht="12.75" customHeight="1" x14ac:dyDescent="0.35">
      <c r="A27" s="190"/>
      <c r="B27" s="311" t="s">
        <v>175</v>
      </c>
      <c r="C27" s="305"/>
      <c r="D27" s="312">
        <v>3278</v>
      </c>
      <c r="E27" s="293">
        <v>-86</v>
      </c>
      <c r="G27" s="185"/>
    </row>
    <row r="28" spans="1:8" ht="12.75" customHeight="1" x14ac:dyDescent="0.35">
      <c r="A28" s="195"/>
      <c r="B28" s="298" t="s">
        <v>176</v>
      </c>
      <c r="C28" s="308"/>
      <c r="D28" s="158">
        <f>+SUM(D29:D34)</f>
        <v>2037002.54</v>
      </c>
      <c r="E28" s="292">
        <f>+SUM(E29:E34)</f>
        <v>-597234.64638536877</v>
      </c>
    </row>
    <row r="29" spans="1:8" ht="12.75" customHeight="1" x14ac:dyDescent="0.35">
      <c r="A29" s="195"/>
      <c r="B29" s="311" t="s">
        <v>177</v>
      </c>
      <c r="C29" s="305"/>
      <c r="D29" s="312">
        <v>-352134</v>
      </c>
      <c r="E29" s="293">
        <v>-2449423</v>
      </c>
    </row>
    <row r="30" spans="1:8" ht="12.75" customHeight="1" x14ac:dyDescent="0.35">
      <c r="A30" s="195"/>
      <c r="B30" s="311" t="s">
        <v>178</v>
      </c>
      <c r="C30" s="202"/>
      <c r="D30" s="312">
        <v>960756</v>
      </c>
      <c r="E30" s="293">
        <v>-388934.15</v>
      </c>
    </row>
    <row r="31" spans="1:8" ht="12.75" customHeight="1" x14ac:dyDescent="0.35">
      <c r="A31" s="190"/>
      <c r="B31" s="311" t="s">
        <v>179</v>
      </c>
      <c r="C31" s="202"/>
      <c r="D31" s="312">
        <v>27102.539999999994</v>
      </c>
      <c r="E31" s="293">
        <v>60467</v>
      </c>
      <c r="H31" s="179"/>
    </row>
    <row r="32" spans="1:8" s="179" customFormat="1" ht="12.75" customHeight="1" x14ac:dyDescent="0.35">
      <c r="A32" s="190"/>
      <c r="B32" s="311" t="s">
        <v>180</v>
      </c>
      <c r="C32" s="202"/>
      <c r="D32" s="312">
        <v>1235965</v>
      </c>
      <c r="E32" s="293">
        <f>2266383+2</f>
        <v>2266385</v>
      </c>
      <c r="G32" s="185"/>
    </row>
    <row r="33" spans="1:5" ht="12.75" customHeight="1" x14ac:dyDescent="0.35">
      <c r="A33" s="190"/>
      <c r="B33" s="311" t="s">
        <v>181</v>
      </c>
      <c r="C33" s="202"/>
      <c r="D33" s="54">
        <v>0</v>
      </c>
      <c r="E33" s="293">
        <v>-102559.49638536887</v>
      </c>
    </row>
    <row r="34" spans="1:5" ht="12.75" customHeight="1" x14ac:dyDescent="0.35">
      <c r="A34" s="190"/>
      <c r="B34" s="311" t="s">
        <v>182</v>
      </c>
      <c r="C34" s="202"/>
      <c r="D34" s="312">
        <v>165313</v>
      </c>
      <c r="E34" s="293">
        <v>16830</v>
      </c>
    </row>
    <row r="35" spans="1:5" ht="12.75" customHeight="1" x14ac:dyDescent="0.35">
      <c r="A35" s="195"/>
      <c r="B35" s="298" t="s">
        <v>183</v>
      </c>
      <c r="C35" s="308"/>
      <c r="D35" s="158">
        <f>+SUM(D36:D38)</f>
        <v>-37381</v>
      </c>
      <c r="E35" s="292">
        <f>+SUM(E36:E38)</f>
        <v>-19641.599999999999</v>
      </c>
    </row>
    <row r="36" spans="1:5" ht="12.75" customHeight="1" x14ac:dyDescent="0.35">
      <c r="A36" s="195"/>
      <c r="B36" s="311" t="s">
        <v>184</v>
      </c>
      <c r="C36" s="202"/>
      <c r="D36" s="312">
        <v>-29239</v>
      </c>
      <c r="E36" s="293">
        <v>-11448</v>
      </c>
    </row>
    <row r="37" spans="1:5" ht="12.75" customHeight="1" x14ac:dyDescent="0.35">
      <c r="A37" s="195"/>
      <c r="B37" s="311" t="s">
        <v>185</v>
      </c>
      <c r="C37" s="202"/>
      <c r="D37" s="312">
        <v>143</v>
      </c>
      <c r="E37" s="293">
        <v>1014.4</v>
      </c>
    </row>
    <row r="38" spans="1:5" ht="12.75" customHeight="1" x14ac:dyDescent="0.35">
      <c r="A38" s="195"/>
      <c r="B38" s="311" t="s">
        <v>186</v>
      </c>
      <c r="C38" s="202"/>
      <c r="D38" s="312">
        <v>-8285</v>
      </c>
      <c r="E38" s="293">
        <v>-9208</v>
      </c>
    </row>
    <row r="39" spans="1:5" ht="12.75" customHeight="1" x14ac:dyDescent="0.35">
      <c r="A39" s="195"/>
      <c r="B39" s="314"/>
      <c r="C39" s="202"/>
      <c r="D39" s="315"/>
      <c r="E39" s="293"/>
    </row>
    <row r="40" spans="1:5" ht="12.75" customHeight="1" x14ac:dyDescent="0.35">
      <c r="A40" s="195"/>
      <c r="B40" s="298" t="s">
        <v>187</v>
      </c>
      <c r="C40" s="308"/>
      <c r="D40" s="70">
        <f>+D41+D45</f>
        <v>-217607</v>
      </c>
      <c r="E40" s="309">
        <f>+E41+E45</f>
        <v>-3296371</v>
      </c>
    </row>
    <row r="41" spans="1:5" ht="12.75" customHeight="1" x14ac:dyDescent="0.35">
      <c r="A41" s="195"/>
      <c r="B41" s="298" t="s">
        <v>188</v>
      </c>
      <c r="C41" s="308"/>
      <c r="D41" s="310">
        <f>+SUM(D42:D44)</f>
        <v>-217607</v>
      </c>
      <c r="E41" s="292">
        <f>+SUM(E42:E44)</f>
        <v>-3299365</v>
      </c>
    </row>
    <row r="42" spans="1:5" ht="12.75" customHeight="1" x14ac:dyDescent="0.35">
      <c r="A42" s="195"/>
      <c r="B42" s="201" t="s">
        <v>189</v>
      </c>
      <c r="C42" s="305" t="s">
        <v>10</v>
      </c>
      <c r="D42" s="312">
        <v>-10085</v>
      </c>
      <c r="E42" s="293">
        <v>-8695</v>
      </c>
    </row>
    <row r="43" spans="1:5" ht="12.75" customHeight="1" x14ac:dyDescent="0.35">
      <c r="A43" s="195"/>
      <c r="B43" s="201" t="s">
        <v>190</v>
      </c>
      <c r="C43" s="305" t="s">
        <v>18</v>
      </c>
      <c r="D43" s="315">
        <v>-207522</v>
      </c>
      <c r="E43" s="293">
        <v>-290670</v>
      </c>
    </row>
    <row r="44" spans="1:5" ht="12.75" customHeight="1" x14ac:dyDescent="0.35">
      <c r="A44" s="195"/>
      <c r="B44" s="311" t="s">
        <v>191</v>
      </c>
      <c r="C44" s="305"/>
      <c r="D44" s="316">
        <v>0</v>
      </c>
      <c r="E44" s="293">
        <v>-3000000</v>
      </c>
    </row>
    <row r="45" spans="1:5" ht="12.75" customHeight="1" x14ac:dyDescent="0.35">
      <c r="A45" s="195"/>
      <c r="B45" s="198" t="s">
        <v>192</v>
      </c>
      <c r="C45" s="305"/>
      <c r="D45" s="162">
        <f>+SUM(D46:D46)</f>
        <v>0</v>
      </c>
      <c r="E45" s="292">
        <f>+SUM(E46:E46)</f>
        <v>2994</v>
      </c>
    </row>
    <row r="46" spans="1:5" ht="12.75" customHeight="1" x14ac:dyDescent="0.35">
      <c r="A46" s="195"/>
      <c r="B46" s="201" t="s">
        <v>190</v>
      </c>
      <c r="C46" s="305"/>
      <c r="D46" s="316">
        <v>0</v>
      </c>
      <c r="E46" s="293">
        <v>2994</v>
      </c>
    </row>
    <row r="47" spans="1:5" ht="12.75" customHeight="1" x14ac:dyDescent="0.35">
      <c r="A47" s="195"/>
      <c r="B47" s="201"/>
      <c r="C47" s="202"/>
      <c r="D47" s="312"/>
      <c r="E47" s="293"/>
    </row>
    <row r="48" spans="1:5" ht="12.75" customHeight="1" x14ac:dyDescent="0.35">
      <c r="A48" s="195"/>
      <c r="B48" s="298" t="s">
        <v>193</v>
      </c>
      <c r="C48" s="308"/>
      <c r="D48" s="317">
        <f>+D49+D52+D57</f>
        <v>-846693</v>
      </c>
      <c r="E48" s="309">
        <f>+E49+E52+E57</f>
        <v>-661296</v>
      </c>
    </row>
    <row r="49" spans="1:7" ht="12.75" customHeight="1" x14ac:dyDescent="0.35">
      <c r="A49" s="195"/>
      <c r="B49" s="298" t="s">
        <v>194</v>
      </c>
      <c r="C49" s="305"/>
      <c r="D49" s="310">
        <f>+SUM(D50:D51)</f>
        <v>-16334</v>
      </c>
      <c r="E49" s="292">
        <f>+SUM(E50:E51)</f>
        <v>-10992</v>
      </c>
    </row>
    <row r="50" spans="1:7" ht="12.75" customHeight="1" x14ac:dyDescent="0.35">
      <c r="A50" s="195"/>
      <c r="B50" s="201" t="s">
        <v>195</v>
      </c>
      <c r="C50" s="305"/>
      <c r="D50" s="318">
        <v>-25126</v>
      </c>
      <c r="E50" s="319">
        <v>24216</v>
      </c>
    </row>
    <row r="51" spans="1:7" ht="12.75" customHeight="1" x14ac:dyDescent="0.35">
      <c r="A51" s="195"/>
      <c r="B51" s="311" t="s">
        <v>196</v>
      </c>
      <c r="C51" s="305"/>
      <c r="D51" s="312">
        <v>8792</v>
      </c>
      <c r="E51" s="293">
        <v>-35208</v>
      </c>
    </row>
    <row r="52" spans="1:7" ht="12.75" customHeight="1" x14ac:dyDescent="0.35">
      <c r="A52" s="195"/>
      <c r="B52" s="298" t="s">
        <v>197</v>
      </c>
      <c r="C52" s="202"/>
      <c r="D52" s="158">
        <f>+SUM(D53)+D55</f>
        <v>-4978</v>
      </c>
      <c r="E52" s="320">
        <f>+SUM(E53)+E55</f>
        <v>175079</v>
      </c>
    </row>
    <row r="53" spans="1:7" ht="12.75" customHeight="1" x14ac:dyDescent="0.35">
      <c r="A53" s="195"/>
      <c r="B53" s="201" t="s">
        <v>198</v>
      </c>
      <c r="C53" s="305"/>
      <c r="D53" s="316">
        <f>+D54</f>
        <v>0</v>
      </c>
      <c r="E53" s="319">
        <f>+E54</f>
        <v>178585</v>
      </c>
    </row>
    <row r="54" spans="1:7" ht="12.75" customHeight="1" x14ac:dyDescent="0.35">
      <c r="A54" s="195"/>
      <c r="B54" s="321" t="s">
        <v>199</v>
      </c>
      <c r="C54" s="305"/>
      <c r="D54" s="316">
        <v>0</v>
      </c>
      <c r="E54" s="322">
        <v>178585</v>
      </c>
    </row>
    <row r="55" spans="1:7" ht="12.75" customHeight="1" x14ac:dyDescent="0.35">
      <c r="A55" s="195"/>
      <c r="B55" s="201" t="s">
        <v>200</v>
      </c>
      <c r="C55" s="305"/>
      <c r="D55" s="323">
        <f>+D56</f>
        <v>-4978</v>
      </c>
      <c r="E55" s="319">
        <f>+E56</f>
        <v>-3506</v>
      </c>
    </row>
    <row r="56" spans="1:7" ht="12.75" customHeight="1" x14ac:dyDescent="0.35">
      <c r="A56" s="195"/>
      <c r="B56" s="321" t="s">
        <v>201</v>
      </c>
      <c r="C56" s="324"/>
      <c r="D56" s="318">
        <v>-4978</v>
      </c>
      <c r="E56" s="322">
        <v>-3506</v>
      </c>
    </row>
    <row r="57" spans="1:7" ht="12.75" customHeight="1" x14ac:dyDescent="0.35">
      <c r="A57" s="195"/>
      <c r="B57" s="198" t="s">
        <v>202</v>
      </c>
      <c r="C57" s="305"/>
      <c r="D57" s="323">
        <v>-825381</v>
      </c>
      <c r="E57" s="320">
        <f>+E58</f>
        <v>-825383</v>
      </c>
    </row>
    <row r="58" spans="1:7" ht="12.75" customHeight="1" x14ac:dyDescent="0.35">
      <c r="A58" s="195"/>
      <c r="B58" s="201" t="s">
        <v>203</v>
      </c>
      <c r="C58" s="305" t="s">
        <v>12</v>
      </c>
      <c r="D58" s="318">
        <f>+D57</f>
        <v>-825381</v>
      </c>
      <c r="E58" s="319">
        <v>-825383</v>
      </c>
    </row>
    <row r="59" spans="1:7" ht="12.75" customHeight="1" x14ac:dyDescent="0.35">
      <c r="A59" s="195"/>
      <c r="B59" s="201"/>
      <c r="C59" s="202"/>
      <c r="D59" s="325"/>
      <c r="E59" s="326"/>
    </row>
    <row r="60" spans="1:7" s="178" customFormat="1" ht="12.75" customHeight="1" x14ac:dyDescent="0.35">
      <c r="A60" s="327"/>
      <c r="B60" s="298" t="s">
        <v>204</v>
      </c>
      <c r="C60" s="308"/>
      <c r="D60" s="317">
        <f>+D17+D40+D48</f>
        <v>5163746.5400000019</v>
      </c>
      <c r="E60" s="309">
        <f>+E17+E40+E48</f>
        <v>302172.73999999836</v>
      </c>
    </row>
    <row r="61" spans="1:7" s="178" customFormat="1" x14ac:dyDescent="0.35">
      <c r="A61" s="190"/>
      <c r="B61" s="311" t="s">
        <v>205</v>
      </c>
      <c r="C61" s="202"/>
      <c r="D61" s="315">
        <v>16542588</v>
      </c>
      <c r="E61" s="293">
        <v>17975540</v>
      </c>
      <c r="G61" s="328"/>
    </row>
    <row r="62" spans="1:7" s="179" customFormat="1" ht="15.75" thickBot="1" x14ac:dyDescent="0.4">
      <c r="A62" s="282"/>
      <c r="B62" s="329" t="s">
        <v>206</v>
      </c>
      <c r="C62" s="330"/>
      <c r="D62" s="331">
        <v>21706335</v>
      </c>
      <c r="E62" s="332">
        <v>18277713</v>
      </c>
      <c r="G62" s="333"/>
    </row>
    <row r="63" spans="1:7" x14ac:dyDescent="0.35">
      <c r="A63" s="142"/>
    </row>
    <row r="64" spans="1:7" ht="27" customHeight="1" x14ac:dyDescent="0.35">
      <c r="A64" s="347" t="s">
        <v>207</v>
      </c>
      <c r="B64" s="347"/>
      <c r="C64" s="347"/>
      <c r="D64" s="347"/>
      <c r="E64" s="347"/>
    </row>
    <row r="65" spans="1:5" ht="15.75" customHeight="1" x14ac:dyDescent="0.35">
      <c r="A65" s="347"/>
      <c r="B65" s="347"/>
      <c r="C65" s="347"/>
      <c r="D65" s="347"/>
      <c r="E65" s="347"/>
    </row>
    <row r="66" spans="1:5" x14ac:dyDescent="0.35">
      <c r="A66" s="220"/>
      <c r="B66" s="221"/>
      <c r="C66" s="221"/>
      <c r="D66" s="221"/>
      <c r="E66" s="221"/>
    </row>
    <row r="68" spans="1:5" x14ac:dyDescent="0.35">
      <c r="D68" s="289"/>
    </row>
  </sheetData>
  <mergeCells count="6">
    <mergeCell ref="A64:E65"/>
    <mergeCell ref="A6:E6"/>
    <mergeCell ref="A8:E8"/>
    <mergeCell ref="A9:E9"/>
    <mergeCell ref="A10:E10"/>
    <mergeCell ref="C12:C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</vt:lpstr>
      <vt:lpstr>p&amp;l</vt:lpstr>
      <vt:lpstr>SORIE</vt:lpstr>
      <vt:lpstr>total patrimonio</vt:lpstr>
      <vt:lpstr>EFE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Cao</dc:creator>
  <cp:lastModifiedBy>Cristina Cao</cp:lastModifiedBy>
  <dcterms:created xsi:type="dcterms:W3CDTF">2019-09-18T10:36:30Z</dcterms:created>
  <dcterms:modified xsi:type="dcterms:W3CDTF">2019-09-18T10:40:21Z</dcterms:modified>
</cp:coreProperties>
</file>